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ávěrečný účet\2018\"/>
    </mc:Choice>
  </mc:AlternateContent>
  <bookViews>
    <workbookView xWindow="0" yWindow="0" windowWidth="19200" windowHeight="12045" tabRatio="741"/>
  </bookViews>
  <sheets>
    <sheet name="Úvod stránka" sheetId="3" r:id="rId1"/>
    <sheet name="Příjmy" sheetId="4" r:id="rId2"/>
    <sheet name="Výdaje" sheetId="5" r:id="rId3"/>
    <sheet name="Majetek + zásoby" sheetId="7" r:id="rId4"/>
    <sheet name="Zúčtovací vztahy" sheetId="8" r:id="rId5"/>
    <sheet name="Účty a fondy" sheetId="9" r:id="rId6"/>
    <sheet name="Transfery" sheetId="10" r:id="rId7"/>
    <sheet name="Hosp. čin. + PO + zal.org." sheetId="12" r:id="rId8"/>
    <sheet name=" zpráva o výsl.překz. + přílohy" sheetId="13" r:id="rId9"/>
  </sheets>
  <definedNames>
    <definedName name="_xlnm.Print_Area" localSheetId="8">' zpráva o výsl.překz. + přílohy'!$A$1:$J$39</definedName>
    <definedName name="_xlnm.Print_Area" localSheetId="7">'Hosp. čin. + PO + zal.org.'!$A$1:$H$41</definedName>
    <definedName name="_xlnm.Print_Area" localSheetId="3">'Majetek + zásoby'!$A$1:$G$42</definedName>
    <definedName name="_xlnm.Print_Area" localSheetId="1">Příjmy!$A$1:$G$154</definedName>
    <definedName name="_xlnm.Print_Area" localSheetId="6">Transfery!$A$1:$F$86</definedName>
    <definedName name="_xlnm.Print_Area" localSheetId="0">'Úvod stránka'!$A$1:$I$11</definedName>
    <definedName name="_xlnm.Print_Area" localSheetId="2">Výdaje!$A$1:$G$225</definedName>
  </definedNames>
  <calcPr calcId="162913"/>
</workbook>
</file>

<file path=xl/calcChain.xml><?xml version="1.0" encoding="utf-8"?>
<calcChain xmlns="http://schemas.openxmlformats.org/spreadsheetml/2006/main">
  <c r="F72" i="10" l="1"/>
  <c r="F67" i="10"/>
  <c r="F66" i="10"/>
  <c r="F65" i="10"/>
  <c r="F49" i="10"/>
  <c r="F50" i="10"/>
  <c r="F42" i="10"/>
  <c r="F43" i="10"/>
  <c r="F48" i="10"/>
  <c r="F47" i="10" l="1"/>
  <c r="F24" i="10" l="1"/>
  <c r="F23" i="10"/>
  <c r="F21" i="10"/>
  <c r="F18" i="10"/>
  <c r="F14" i="10"/>
  <c r="F13" i="10"/>
  <c r="F47" i="8" l="1"/>
  <c r="F43" i="8"/>
  <c r="F12" i="8"/>
  <c r="F16" i="7"/>
  <c r="G196" i="5"/>
  <c r="G177" i="5"/>
  <c r="F131" i="5"/>
  <c r="C206" i="5"/>
  <c r="D206" i="5"/>
  <c r="E206" i="5"/>
  <c r="G117" i="5"/>
  <c r="G116" i="5"/>
  <c r="G98" i="5" l="1"/>
  <c r="D92" i="5"/>
  <c r="E92" i="5"/>
  <c r="C92" i="5"/>
  <c r="G90" i="5"/>
  <c r="G87" i="5"/>
  <c r="G82" i="5"/>
  <c r="G92" i="5" l="1"/>
  <c r="G60" i="5"/>
  <c r="F60" i="5"/>
  <c r="G30" i="5"/>
  <c r="F30" i="5"/>
  <c r="G26" i="5"/>
  <c r="F26" i="5"/>
  <c r="D88" i="4" l="1"/>
  <c r="E88" i="4"/>
  <c r="C88" i="4"/>
  <c r="C84" i="4"/>
  <c r="E84" i="4"/>
  <c r="D84" i="4"/>
  <c r="F85" i="4" l="1"/>
  <c r="D68" i="4" l="1"/>
  <c r="E68" i="4"/>
  <c r="C68" i="4"/>
  <c r="D67" i="4"/>
  <c r="E67" i="4"/>
  <c r="G66" i="4"/>
  <c r="G58" i="4"/>
  <c r="F58" i="4"/>
  <c r="G56" i="4"/>
  <c r="D57" i="4"/>
  <c r="E57" i="4"/>
  <c r="C57" i="4"/>
  <c r="D151" i="4"/>
  <c r="E151" i="4"/>
  <c r="G145" i="4"/>
  <c r="G150" i="4"/>
  <c r="F145" i="4"/>
  <c r="G130" i="4"/>
  <c r="F130" i="4"/>
  <c r="G111" i="4"/>
  <c r="G110" i="4"/>
  <c r="D112" i="4"/>
  <c r="E112" i="4"/>
  <c r="C112" i="4"/>
  <c r="G102" i="4"/>
  <c r="C74" i="4" l="1"/>
  <c r="D44" i="4"/>
  <c r="E44" i="4"/>
  <c r="C44" i="4"/>
  <c r="C90" i="4" l="1"/>
  <c r="E225" i="5"/>
  <c r="D225" i="5"/>
  <c r="C225" i="5"/>
  <c r="G224" i="5"/>
  <c r="F224" i="5"/>
  <c r="G223" i="5"/>
  <c r="F223" i="5"/>
  <c r="G42" i="7"/>
  <c r="E42" i="7"/>
  <c r="F42" i="7" s="1"/>
  <c r="F41" i="7"/>
  <c r="F40" i="7"/>
  <c r="F225" i="5" l="1"/>
  <c r="G225" i="5"/>
  <c r="D34" i="12"/>
  <c r="D17" i="12"/>
  <c r="D16" i="12"/>
  <c r="D15" i="12"/>
  <c r="D14" i="12"/>
  <c r="D13" i="12"/>
  <c r="D8" i="5" l="1"/>
  <c r="E8" i="5"/>
  <c r="C8" i="5"/>
  <c r="G7" i="5"/>
  <c r="F7" i="5"/>
  <c r="E10" i="4"/>
  <c r="G9" i="4"/>
  <c r="D10" i="4"/>
  <c r="F9" i="4"/>
  <c r="C10" i="4"/>
  <c r="C15" i="9"/>
  <c r="F68" i="10"/>
  <c r="F69" i="10"/>
  <c r="F71" i="10" l="1"/>
  <c r="F70" i="10"/>
  <c r="E74" i="10" l="1"/>
  <c r="D74" i="10"/>
  <c r="E52" i="10"/>
  <c r="D52" i="10"/>
  <c r="E26" i="10"/>
  <c r="D26" i="10"/>
  <c r="F73" i="10"/>
  <c r="F20" i="10"/>
  <c r="F37" i="10"/>
  <c r="F35" i="10"/>
  <c r="F26" i="10" l="1"/>
  <c r="F74" i="10"/>
  <c r="F51" i="10"/>
  <c r="F46" i="10"/>
  <c r="F45" i="10"/>
  <c r="F44" i="10"/>
  <c r="F41" i="10"/>
  <c r="F40" i="10"/>
  <c r="F39" i="10"/>
  <c r="F38" i="10"/>
  <c r="F36" i="10"/>
  <c r="F34" i="10"/>
  <c r="F33" i="10"/>
  <c r="F32" i="10"/>
  <c r="F31" i="10"/>
  <c r="F19" i="10"/>
  <c r="F25" i="10"/>
  <c r="F5" i="10"/>
  <c r="F6" i="10"/>
  <c r="F7" i="10"/>
  <c r="F8" i="10"/>
  <c r="F9" i="10"/>
  <c r="F10" i="10"/>
  <c r="F11" i="10"/>
  <c r="F12" i="10"/>
  <c r="F15" i="10"/>
  <c r="F16" i="10"/>
  <c r="F17" i="10"/>
  <c r="F22" i="10"/>
  <c r="F4" i="10"/>
  <c r="F52" i="10" l="1"/>
  <c r="D28" i="5"/>
  <c r="F22" i="5"/>
  <c r="E36" i="9"/>
  <c r="C36" i="9"/>
  <c r="D35" i="9"/>
  <c r="D34" i="9"/>
  <c r="D33" i="9"/>
  <c r="D32" i="9"/>
  <c r="D31" i="9"/>
  <c r="E26" i="9"/>
  <c r="C26" i="9"/>
  <c r="D25" i="9"/>
  <c r="D24" i="9"/>
  <c r="D23" i="9"/>
  <c r="D22" i="9"/>
  <c r="D21" i="9"/>
  <c r="D20" i="9"/>
  <c r="D8" i="9"/>
  <c r="E9" i="9"/>
  <c r="C9" i="9"/>
  <c r="D36" i="9" l="1"/>
  <c r="D26" i="9"/>
  <c r="D9" i="9"/>
  <c r="F48" i="8"/>
  <c r="F51" i="8"/>
  <c r="F50" i="8"/>
  <c r="F49" i="8"/>
  <c r="G57" i="8"/>
  <c r="E57" i="8"/>
  <c r="F56" i="8"/>
  <c r="F55" i="8"/>
  <c r="G53" i="8"/>
  <c r="E53" i="8"/>
  <c r="F52" i="8"/>
  <c r="F46" i="8"/>
  <c r="F45" i="8"/>
  <c r="F44" i="8"/>
  <c r="F42" i="8"/>
  <c r="F41" i="8"/>
  <c r="F40" i="8"/>
  <c r="F39" i="8"/>
  <c r="F38" i="8"/>
  <c r="F37" i="8"/>
  <c r="F36" i="8"/>
  <c r="F27" i="8"/>
  <c r="G31" i="8"/>
  <c r="E31" i="8"/>
  <c r="F30" i="8"/>
  <c r="G28" i="8"/>
  <c r="E28" i="8"/>
  <c r="F26" i="8"/>
  <c r="F25" i="8"/>
  <c r="G17" i="8"/>
  <c r="F8" i="8"/>
  <c r="F9" i="8"/>
  <c r="F10" i="8"/>
  <c r="F11" i="8"/>
  <c r="F13" i="8"/>
  <c r="F14" i="8"/>
  <c r="F15" i="8"/>
  <c r="F16" i="8"/>
  <c r="E17" i="8"/>
  <c r="G22" i="8"/>
  <c r="E22" i="8"/>
  <c r="F21" i="8"/>
  <c r="F20" i="8"/>
  <c r="F19" i="8"/>
  <c r="F7" i="8"/>
  <c r="F6" i="8"/>
  <c r="F5" i="8"/>
  <c r="F4" i="8"/>
  <c r="G33" i="7"/>
  <c r="E33" i="7"/>
  <c r="F32" i="7"/>
  <c r="F31" i="7"/>
  <c r="F30" i="7"/>
  <c r="G28" i="7"/>
  <c r="E28" i="7"/>
  <c r="F27" i="7"/>
  <c r="F26" i="7"/>
  <c r="F25" i="7"/>
  <c r="G22" i="7"/>
  <c r="E22" i="7"/>
  <c r="F22" i="7" s="1"/>
  <c r="F21" i="7"/>
  <c r="F20" i="7"/>
  <c r="G18" i="7"/>
  <c r="E18" i="7"/>
  <c r="F17" i="7"/>
  <c r="F15" i="7"/>
  <c r="F14" i="7"/>
  <c r="F13" i="7"/>
  <c r="F12" i="7"/>
  <c r="F11" i="7"/>
  <c r="F10" i="7"/>
  <c r="G8" i="7"/>
  <c r="E8" i="7"/>
  <c r="F7" i="7"/>
  <c r="F6" i="7"/>
  <c r="F5" i="7"/>
  <c r="F4" i="7"/>
  <c r="D214" i="5"/>
  <c r="E214" i="5"/>
  <c r="D211" i="5"/>
  <c r="E211" i="5"/>
  <c r="D204" i="5"/>
  <c r="E204" i="5"/>
  <c r="D198" i="5"/>
  <c r="E198" i="5"/>
  <c r="D195" i="5"/>
  <c r="E195" i="5"/>
  <c r="D193" i="5"/>
  <c r="E193" i="5"/>
  <c r="D190" i="5"/>
  <c r="D191" i="5" s="1"/>
  <c r="E190" i="5"/>
  <c r="E191" i="5" s="1"/>
  <c r="D174" i="5"/>
  <c r="E174" i="5"/>
  <c r="D168" i="5"/>
  <c r="E168" i="5"/>
  <c r="D160" i="5"/>
  <c r="E160" i="5"/>
  <c r="D156" i="5"/>
  <c r="E156" i="5"/>
  <c r="D151" i="5"/>
  <c r="E151" i="5"/>
  <c r="D141" i="5"/>
  <c r="E141" i="5"/>
  <c r="D139" i="5"/>
  <c r="E139" i="5"/>
  <c r="D133" i="5"/>
  <c r="E133" i="5"/>
  <c r="D129" i="5"/>
  <c r="E129" i="5"/>
  <c r="G147" i="5"/>
  <c r="F147" i="5"/>
  <c r="C204" i="5"/>
  <c r="C139" i="5"/>
  <c r="C214" i="5"/>
  <c r="G212" i="5"/>
  <c r="C211" i="5"/>
  <c r="G210" i="5"/>
  <c r="F210" i="5"/>
  <c r="G208" i="5"/>
  <c r="F208" i="5"/>
  <c r="G205" i="5"/>
  <c r="F205" i="5"/>
  <c r="G202" i="5"/>
  <c r="G201" i="5"/>
  <c r="G200" i="5"/>
  <c r="F200" i="5"/>
  <c r="C198" i="5"/>
  <c r="F196" i="5"/>
  <c r="C193" i="5"/>
  <c r="G188" i="5"/>
  <c r="G187" i="5"/>
  <c r="G186" i="5"/>
  <c r="G185" i="5"/>
  <c r="G182" i="5"/>
  <c r="G181" i="5"/>
  <c r="F181" i="5"/>
  <c r="G180" i="5"/>
  <c r="G179" i="5"/>
  <c r="G178" i="5"/>
  <c r="G183" i="5"/>
  <c r="F183" i="5"/>
  <c r="C141" i="5"/>
  <c r="C174" i="5"/>
  <c r="G172" i="5"/>
  <c r="F172" i="5"/>
  <c r="G170" i="5"/>
  <c r="F170" i="5"/>
  <c r="G166" i="5"/>
  <c r="F166" i="5"/>
  <c r="G165" i="5"/>
  <c r="G163" i="5"/>
  <c r="F163" i="5"/>
  <c r="C160" i="5"/>
  <c r="G159" i="5"/>
  <c r="G158" i="5"/>
  <c r="F158" i="5"/>
  <c r="G149" i="5"/>
  <c r="F149" i="5"/>
  <c r="G145" i="5"/>
  <c r="F145" i="5"/>
  <c r="G144" i="5"/>
  <c r="F144" i="5"/>
  <c r="G140" i="5"/>
  <c r="F140" i="5"/>
  <c r="G137" i="5"/>
  <c r="F137" i="5"/>
  <c r="G136" i="5"/>
  <c r="F136" i="5"/>
  <c r="G138" i="5"/>
  <c r="F138" i="5"/>
  <c r="C133" i="5"/>
  <c r="G132" i="5"/>
  <c r="F132" i="5"/>
  <c r="G131" i="5"/>
  <c r="G128" i="5"/>
  <c r="G125" i="5"/>
  <c r="F125" i="5"/>
  <c r="D119" i="5"/>
  <c r="D120" i="5" s="1"/>
  <c r="E119" i="5"/>
  <c r="E120" i="5" s="1"/>
  <c r="C119" i="5"/>
  <c r="G118" i="5"/>
  <c r="G213" i="5"/>
  <c r="G209" i="5"/>
  <c r="F209" i="5"/>
  <c r="G207" i="5"/>
  <c r="F207" i="5"/>
  <c r="G203" i="5"/>
  <c r="F203" i="5"/>
  <c r="G197" i="5"/>
  <c r="F197" i="5"/>
  <c r="C195" i="5"/>
  <c r="G194" i="5"/>
  <c r="F194" i="5"/>
  <c r="C190" i="5"/>
  <c r="C191" i="5" s="1"/>
  <c r="G189" i="5"/>
  <c r="G184" i="5"/>
  <c r="F184" i="5"/>
  <c r="G176" i="5"/>
  <c r="G171" i="5"/>
  <c r="F171" i="5"/>
  <c r="G169" i="5"/>
  <c r="F169" i="5"/>
  <c r="C168" i="5"/>
  <c r="G167" i="5"/>
  <c r="F167" i="5"/>
  <c r="G162" i="5"/>
  <c r="F162" i="5"/>
  <c r="G161" i="5"/>
  <c r="F161" i="5"/>
  <c r="C156" i="5"/>
  <c r="G155" i="5"/>
  <c r="F155" i="5"/>
  <c r="G154" i="5"/>
  <c r="F154" i="5"/>
  <c r="G153" i="5"/>
  <c r="G152" i="5"/>
  <c r="F152" i="5"/>
  <c r="C151" i="5"/>
  <c r="G150" i="5"/>
  <c r="F150" i="5"/>
  <c r="G148" i="5"/>
  <c r="F148" i="5"/>
  <c r="G146" i="5"/>
  <c r="F146" i="5"/>
  <c r="G135" i="5"/>
  <c r="F135" i="5"/>
  <c r="G130" i="5"/>
  <c r="C129" i="5"/>
  <c r="G124" i="5"/>
  <c r="F124" i="5"/>
  <c r="E123" i="5"/>
  <c r="D123" i="5"/>
  <c r="C123" i="5"/>
  <c r="G122" i="5"/>
  <c r="G121" i="5"/>
  <c r="F121" i="5"/>
  <c r="G96" i="4"/>
  <c r="F96" i="4"/>
  <c r="C151" i="4"/>
  <c r="G151" i="4" s="1"/>
  <c r="D149" i="4"/>
  <c r="E149" i="4"/>
  <c r="C149" i="4"/>
  <c r="D146" i="4"/>
  <c r="E146" i="4"/>
  <c r="C146" i="4"/>
  <c r="E143" i="4"/>
  <c r="C143" i="4"/>
  <c r="D141" i="4"/>
  <c r="E141" i="4"/>
  <c r="C141" i="4"/>
  <c r="D138" i="4"/>
  <c r="E138" i="4"/>
  <c r="C138" i="4"/>
  <c r="C139" i="4" s="1"/>
  <c r="D133" i="4"/>
  <c r="E133" i="4"/>
  <c r="C133" i="4"/>
  <c r="D128" i="4"/>
  <c r="E128" i="4"/>
  <c r="C128" i="4"/>
  <c r="D123" i="4"/>
  <c r="E123" i="4"/>
  <c r="C123" i="4"/>
  <c r="D118" i="4"/>
  <c r="E118" i="4"/>
  <c r="C118" i="4"/>
  <c r="C108" i="4"/>
  <c r="D106" i="4"/>
  <c r="E106" i="4"/>
  <c r="C106" i="4"/>
  <c r="D104" i="4"/>
  <c r="E104" i="4"/>
  <c r="C104" i="4"/>
  <c r="D100" i="4"/>
  <c r="E100" i="4"/>
  <c r="C100" i="4"/>
  <c r="G148" i="4"/>
  <c r="F148" i="4"/>
  <c r="G147" i="4"/>
  <c r="F147" i="4"/>
  <c r="G142" i="4"/>
  <c r="G140" i="4"/>
  <c r="F140" i="4"/>
  <c r="G137" i="4"/>
  <c r="G136" i="4"/>
  <c r="F136" i="4"/>
  <c r="G135" i="4"/>
  <c r="F135" i="4"/>
  <c r="G132" i="4"/>
  <c r="F132" i="4"/>
  <c r="G99" i="4"/>
  <c r="G101" i="4"/>
  <c r="G103" i="4"/>
  <c r="G105" i="4"/>
  <c r="G113" i="4"/>
  <c r="G114" i="4"/>
  <c r="G115" i="4"/>
  <c r="G116" i="4"/>
  <c r="G117" i="4"/>
  <c r="G119" i="4"/>
  <c r="G121" i="4"/>
  <c r="G122" i="4"/>
  <c r="G124" i="4"/>
  <c r="G125" i="4"/>
  <c r="G127" i="4"/>
  <c r="G131" i="4"/>
  <c r="F99" i="4"/>
  <c r="F101" i="4"/>
  <c r="F103" i="4"/>
  <c r="F105" i="4"/>
  <c r="F113" i="4"/>
  <c r="F114" i="4"/>
  <c r="F116" i="4"/>
  <c r="F117" i="4"/>
  <c r="F119" i="4"/>
  <c r="F124" i="4"/>
  <c r="F125" i="4"/>
  <c r="F127" i="4"/>
  <c r="F131" i="4"/>
  <c r="G98" i="4"/>
  <c r="F98" i="4"/>
  <c r="F97" i="4"/>
  <c r="E107" i="5"/>
  <c r="C107" i="5"/>
  <c r="D105" i="5"/>
  <c r="E105" i="5"/>
  <c r="C105" i="5"/>
  <c r="G102" i="5"/>
  <c r="G101" i="5"/>
  <c r="F101" i="5"/>
  <c r="G100" i="5"/>
  <c r="F100" i="5"/>
  <c r="G99" i="5"/>
  <c r="F99" i="5"/>
  <c r="G97" i="5"/>
  <c r="F18" i="7" l="1"/>
  <c r="G146" i="4"/>
  <c r="G141" i="5"/>
  <c r="E175" i="5"/>
  <c r="D152" i="4"/>
  <c r="F141" i="4"/>
  <c r="E144" i="4"/>
  <c r="G149" i="4"/>
  <c r="F106" i="4"/>
  <c r="G118" i="4"/>
  <c r="G138" i="4"/>
  <c r="F138" i="4"/>
  <c r="G123" i="4"/>
  <c r="E109" i="4"/>
  <c r="E134" i="4"/>
  <c r="D134" i="4"/>
  <c r="F149" i="4"/>
  <c r="F100" i="4"/>
  <c r="D139" i="4"/>
  <c r="F139" i="4" s="1"/>
  <c r="D175" i="5"/>
  <c r="E215" i="5"/>
  <c r="F104" i="4"/>
  <c r="G143" i="4"/>
  <c r="F123" i="4"/>
  <c r="C134" i="4"/>
  <c r="C152" i="4"/>
  <c r="G100" i="4"/>
  <c r="D109" i="4"/>
  <c r="F118" i="4"/>
  <c r="G128" i="4"/>
  <c r="E139" i="4"/>
  <c r="G139" i="4" s="1"/>
  <c r="D144" i="4"/>
  <c r="C144" i="4"/>
  <c r="E152" i="4"/>
  <c r="G160" i="5"/>
  <c r="E134" i="5"/>
  <c r="D199" i="5"/>
  <c r="D215" i="5"/>
  <c r="D134" i="5"/>
  <c r="G105" i="5"/>
  <c r="G106" i="4"/>
  <c r="C109" i="4"/>
  <c r="G141" i="4"/>
  <c r="F57" i="8"/>
  <c r="F31" i="8"/>
  <c r="F53" i="8"/>
  <c r="F28" i="8"/>
  <c r="F17" i="8"/>
  <c r="F22" i="8"/>
  <c r="F33" i="7"/>
  <c r="F8" i="7"/>
  <c r="F28" i="7"/>
  <c r="G206" i="5"/>
  <c r="C215" i="5"/>
  <c r="F206" i="5"/>
  <c r="E199" i="5"/>
  <c r="G193" i="5"/>
  <c r="C175" i="5"/>
  <c r="F160" i="5"/>
  <c r="C199" i="5"/>
  <c r="C134" i="5"/>
  <c r="F198" i="5"/>
  <c r="F141" i="5"/>
  <c r="F151" i="5"/>
  <c r="G195" i="5"/>
  <c r="F133" i="5"/>
  <c r="G119" i="5"/>
  <c r="F156" i="5"/>
  <c r="F211" i="5"/>
  <c r="C120" i="5"/>
  <c r="G120" i="5" s="1"/>
  <c r="F129" i="5"/>
  <c r="F105" i="5"/>
  <c r="E108" i="5"/>
  <c r="G168" i="5"/>
  <c r="F204" i="5"/>
  <c r="C108" i="5"/>
  <c r="G174" i="5"/>
  <c r="D108" i="5"/>
  <c r="F174" i="5"/>
  <c r="F195" i="5"/>
  <c r="G129" i="5"/>
  <c r="G139" i="5"/>
  <c r="G190" i="5"/>
  <c r="F123" i="5"/>
  <c r="F139" i="5"/>
  <c r="G151" i="5"/>
  <c r="G156" i="5"/>
  <c r="F168" i="5"/>
  <c r="F190" i="5"/>
  <c r="G204" i="5"/>
  <c r="G211" i="5"/>
  <c r="G123" i="5"/>
  <c r="G133" i="5"/>
  <c r="G191" i="5"/>
  <c r="F191" i="5"/>
  <c r="G198" i="5"/>
  <c r="G214" i="5"/>
  <c r="G133" i="4"/>
  <c r="F133" i="4"/>
  <c r="F146" i="4"/>
  <c r="F128" i="4"/>
  <c r="G104" i="4"/>
  <c r="D95" i="5"/>
  <c r="E95" i="5"/>
  <c r="C95" i="5"/>
  <c r="G94" i="5"/>
  <c r="F94" i="5"/>
  <c r="D89" i="5"/>
  <c r="E89" i="5"/>
  <c r="C89" i="5"/>
  <c r="G88" i="5"/>
  <c r="F88" i="5"/>
  <c r="G86" i="5"/>
  <c r="F86" i="5"/>
  <c r="G85" i="5"/>
  <c r="F85" i="5"/>
  <c r="G80" i="5"/>
  <c r="D84" i="5"/>
  <c r="E84" i="5"/>
  <c r="C84" i="5"/>
  <c r="G83" i="5"/>
  <c r="F83" i="5"/>
  <c r="G81" i="5"/>
  <c r="G79" i="5"/>
  <c r="F79" i="5"/>
  <c r="G78" i="5"/>
  <c r="F78" i="5"/>
  <c r="G76" i="5"/>
  <c r="F76" i="5"/>
  <c r="G75" i="5"/>
  <c r="G74" i="5"/>
  <c r="G73" i="5"/>
  <c r="F73" i="5"/>
  <c r="G72" i="5"/>
  <c r="F72" i="5"/>
  <c r="G71" i="5"/>
  <c r="F109" i="4" l="1"/>
  <c r="F152" i="4"/>
  <c r="F144" i="4"/>
  <c r="G144" i="4"/>
  <c r="G109" i="4"/>
  <c r="F134" i="4"/>
  <c r="D154" i="4"/>
  <c r="G134" i="4"/>
  <c r="E154" i="4"/>
  <c r="D217" i="5"/>
  <c r="G152" i="4"/>
  <c r="C217" i="5"/>
  <c r="C154" i="4"/>
  <c r="E217" i="5"/>
  <c r="G108" i="5"/>
  <c r="F199" i="5"/>
  <c r="G215" i="5"/>
  <c r="G95" i="5"/>
  <c r="F175" i="5"/>
  <c r="G84" i="5"/>
  <c r="F95" i="5"/>
  <c r="F89" i="5"/>
  <c r="G199" i="5"/>
  <c r="F108" i="5"/>
  <c r="G89" i="5"/>
  <c r="G175" i="5"/>
  <c r="F134" i="5"/>
  <c r="G134" i="5"/>
  <c r="F215" i="5"/>
  <c r="F84" i="5"/>
  <c r="E70" i="5"/>
  <c r="D70" i="5"/>
  <c r="C70" i="5"/>
  <c r="G69" i="5"/>
  <c r="G68" i="5"/>
  <c r="G67" i="5"/>
  <c r="F67" i="5"/>
  <c r="G66" i="5"/>
  <c r="F66" i="5"/>
  <c r="D62" i="5"/>
  <c r="E62" i="5"/>
  <c r="C62" i="5"/>
  <c r="G59" i="5"/>
  <c r="F59" i="5"/>
  <c r="G58" i="5"/>
  <c r="F58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29" i="5"/>
  <c r="E28" i="5"/>
  <c r="G27" i="5"/>
  <c r="C28" i="5"/>
  <c r="G25" i="5"/>
  <c r="F25" i="5"/>
  <c r="G24" i="5"/>
  <c r="F24" i="5"/>
  <c r="G23" i="5"/>
  <c r="F23" i="5"/>
  <c r="G22" i="5"/>
  <c r="G20" i="5"/>
  <c r="F20" i="5"/>
  <c r="G19" i="5"/>
  <c r="F19" i="5"/>
  <c r="G18" i="5"/>
  <c r="F18" i="5"/>
  <c r="G17" i="5"/>
  <c r="F17" i="5"/>
  <c r="G6" i="5"/>
  <c r="F6" i="5"/>
  <c r="G5" i="5"/>
  <c r="F5" i="5"/>
  <c r="E87" i="4"/>
  <c r="C87" i="4"/>
  <c r="D73" i="4"/>
  <c r="E73" i="4"/>
  <c r="C73" i="4"/>
  <c r="C67" i="4"/>
  <c r="G67" i="4" s="1"/>
  <c r="D65" i="4"/>
  <c r="E65" i="4"/>
  <c r="C65" i="4"/>
  <c r="D54" i="4"/>
  <c r="E54" i="4"/>
  <c r="C54" i="4"/>
  <c r="D43" i="4"/>
  <c r="E43" i="4"/>
  <c r="C43" i="4"/>
  <c r="D41" i="4"/>
  <c r="E41" i="4"/>
  <c r="C41" i="4"/>
  <c r="D26" i="4"/>
  <c r="E26" i="4"/>
  <c r="C26" i="4"/>
  <c r="D24" i="4"/>
  <c r="E24" i="4"/>
  <c r="C24" i="4"/>
  <c r="D96" i="5" l="1"/>
  <c r="C96" i="5"/>
  <c r="C110" i="5" s="1"/>
  <c r="E96" i="5"/>
  <c r="E110" i="5" s="1"/>
  <c r="F154" i="4"/>
  <c r="G57" i="4"/>
  <c r="G154" i="4"/>
  <c r="F26" i="4"/>
  <c r="F43" i="4"/>
  <c r="F41" i="4"/>
  <c r="D110" i="5"/>
  <c r="G217" i="5"/>
  <c r="F217" i="5"/>
  <c r="F54" i="4"/>
  <c r="F65" i="4"/>
  <c r="G84" i="4"/>
  <c r="F24" i="4"/>
  <c r="G41" i="4"/>
  <c r="G43" i="4"/>
  <c r="F57" i="4"/>
  <c r="G73" i="4"/>
  <c r="G87" i="4"/>
  <c r="F62" i="5"/>
  <c r="F28" i="5"/>
  <c r="G8" i="5"/>
  <c r="G28" i="5"/>
  <c r="G62" i="5"/>
  <c r="F8" i="5"/>
  <c r="F70" i="5"/>
  <c r="G70" i="5"/>
  <c r="G26" i="4"/>
  <c r="G65" i="4"/>
  <c r="G54" i="4"/>
  <c r="F73" i="4"/>
  <c r="G24" i="4"/>
  <c r="F84" i="4"/>
  <c r="G86" i="4"/>
  <c r="G85" i="4"/>
  <c r="G82" i="4"/>
  <c r="G80" i="4"/>
  <c r="G79" i="4"/>
  <c r="G78" i="4"/>
  <c r="G77" i="4"/>
  <c r="F77" i="4"/>
  <c r="G76" i="4"/>
  <c r="D74" i="4"/>
  <c r="D90" i="4" s="1"/>
  <c r="E74" i="4"/>
  <c r="E90" i="4" s="1"/>
  <c r="G70" i="4"/>
  <c r="F70" i="4"/>
  <c r="F64" i="4"/>
  <c r="G61" i="4"/>
  <c r="F61" i="4"/>
  <c r="G60" i="4"/>
  <c r="G59" i="4"/>
  <c r="G55" i="4"/>
  <c r="F55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74" i="4" l="1"/>
  <c r="G88" i="4"/>
  <c r="G96" i="5"/>
  <c r="F96" i="5"/>
  <c r="G110" i="5"/>
  <c r="F110" i="5"/>
  <c r="F74" i="4"/>
  <c r="F68" i="4"/>
  <c r="G68" i="4"/>
  <c r="F88" i="4"/>
  <c r="G46" i="4"/>
  <c r="F46" i="4"/>
  <c r="G90" i="4" l="1"/>
  <c r="F90" i="4"/>
  <c r="G44" i="4"/>
  <c r="F44" i="4"/>
  <c r="G8" i="4"/>
  <c r="F8" i="4"/>
  <c r="G7" i="4"/>
  <c r="G6" i="4"/>
  <c r="F7" i="4"/>
  <c r="F10" i="4" l="1"/>
  <c r="G10" i="4"/>
  <c r="G5" i="4"/>
  <c r="F5" i="4"/>
  <c r="F6" i="4"/>
</calcChain>
</file>

<file path=xl/sharedStrings.xml><?xml version="1.0" encoding="utf-8"?>
<sst xmlns="http://schemas.openxmlformats.org/spreadsheetml/2006/main" count="956" uniqueCount="618">
  <si>
    <t>(v Kč)</t>
  </si>
  <si>
    <t>Třída</t>
  </si>
  <si>
    <t>Skutečnost</t>
  </si>
  <si>
    <t>% SR</t>
  </si>
  <si>
    <t>% UR</t>
  </si>
  <si>
    <t>1-DAŇOVÉ PŘÍJMY</t>
  </si>
  <si>
    <t>2-NEDAŇOVÉ PŘÍJMY</t>
  </si>
  <si>
    <t>3-KAPITÁLOVÉ PŘÍJMY</t>
  </si>
  <si>
    <t>4-PŘIJATÉ TRANSFERY</t>
  </si>
  <si>
    <t>CELKEM PŘÍJMY</t>
  </si>
  <si>
    <t>Položky</t>
  </si>
  <si>
    <t>5-BĚŽNÉ VÝDAJE</t>
  </si>
  <si>
    <t>6-KAPITÁLOVÉ VÝDAJE</t>
  </si>
  <si>
    <t>CELKEM VÝDAJE</t>
  </si>
  <si>
    <t>Název položky</t>
  </si>
  <si>
    <t>FINANCOVÁNÍ CELKEM</t>
  </si>
  <si>
    <t>4. Majetek</t>
  </si>
  <si>
    <t>Počáteční stav</t>
  </si>
  <si>
    <t>Obrat</t>
  </si>
  <si>
    <t>Konečný stav</t>
  </si>
  <si>
    <t>Dlouhodobý nehmotný majetek</t>
  </si>
  <si>
    <t>Dlouhodobý finanční majetek</t>
  </si>
  <si>
    <t>Oprávky k dlouhodobému nehmotnému majetku</t>
  </si>
  <si>
    <t>Oprávky k dlouhodobému hmotnému majetku</t>
  </si>
  <si>
    <t>Krátkodobé pohledávky</t>
  </si>
  <si>
    <t>Dlouhodobé pohledávky</t>
  </si>
  <si>
    <t>Krátkodobé závazky</t>
  </si>
  <si>
    <t>Název fondu</t>
  </si>
  <si>
    <t>Položka</t>
  </si>
  <si>
    <t>Rozpočet schválený</t>
  </si>
  <si>
    <t>Rozpočet po změnách</t>
  </si>
  <si>
    <t>Město Kostelec nad Orlicí</t>
  </si>
  <si>
    <t>IČO: 00274968</t>
  </si>
  <si>
    <t>1111</t>
  </si>
  <si>
    <t>Daň z příjmů fyzických osob placená plátci</t>
  </si>
  <si>
    <t>1113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</si>
  <si>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</si>
  <si>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</si>
  <si>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</si>
  <si>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</si>
  <si>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</si>
  <si>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</si>
  <si>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</si>
  <si>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1335</t>
  </si>
  <si>
    <t>1340</t>
  </si>
  <si>
    <t>Poplatek za likvidaci komunálního odpadu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</si>
  <si>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</si>
  <si>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</si>
  <si>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</si>
  <si>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</si>
  <si>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</si>
  <si>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</si>
  <si>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1345</t>
  </si>
  <si>
    <t>Poplatek z ubytovací kapacity</t>
  </si>
  <si>
    <t>1353</t>
  </si>
  <si>
    <t>1356</t>
  </si>
  <si>
    <t>1359</t>
  </si>
  <si>
    <t>1361</t>
  </si>
  <si>
    <t>Správní poplatky</t>
  </si>
  <si>
    <t>1381</t>
  </si>
  <si>
    <t>Daň z hazardních her</t>
  </si>
  <si>
    <t>1382</t>
  </si>
  <si>
    <t>1383</t>
  </si>
  <si>
    <t>1511</t>
  </si>
  <si>
    <t>Daň z nemovitých věcí</t>
  </si>
  <si>
    <t>Palackého náměstí 38, 517 41  Kostelec nad Orlicí</t>
  </si>
  <si>
    <t>Název</t>
  </si>
  <si>
    <t>-</t>
  </si>
  <si>
    <t>Příjmy z poskytování služeb a výrobků</t>
  </si>
  <si>
    <t>Ostatní příjmy z vlastní činnosti</t>
  </si>
  <si>
    <t>Příjmy z pronájmu pozemků</t>
  </si>
  <si>
    <t xml:space="preserve">Příjmy z pronájmu ostatních nemovitostí </t>
  </si>
  <si>
    <t>Příjmy z pronájmu movitých věcí</t>
  </si>
  <si>
    <t>Příjmy z úroků (část)</t>
  </si>
  <si>
    <t>Příjmy z podílů na zisku a dividend</t>
  </si>
  <si>
    <t>Sankční platby přijaté od jiných subjektů</t>
  </si>
  <si>
    <t>Přijaté neinvestiční dary</t>
  </si>
  <si>
    <t>Přijaté pojistné náhrady</t>
  </si>
  <si>
    <t>Přijaté nekapitálové příspěvky a náhrady</t>
  </si>
  <si>
    <t>Neidentifikovatelné příjmy</t>
  </si>
  <si>
    <t>Ostatní nedaňové příjmy jinde nezařazené</t>
  </si>
  <si>
    <t>Splátky půjčených prostředků od o.p.s.</t>
  </si>
  <si>
    <t>Příjmy z prodeje pozemků</t>
  </si>
  <si>
    <t>Přijaté dary na pořízení dlouhodobého maj.</t>
  </si>
  <si>
    <t>Převody z rozpočtových účtů</t>
  </si>
  <si>
    <t>Investiční přijaté transfery ze SR</t>
  </si>
  <si>
    <t>Investiční přijaté transfery od krajů</t>
  </si>
  <si>
    <t>11 - Daně z příjmů, zisku a kapitálových výnosů</t>
  </si>
  <si>
    <t>12 - Daně ze zboží a služeb v tuzemsku</t>
  </si>
  <si>
    <t>13 - Daně a poplatky z vybraných činností a služeb</t>
  </si>
  <si>
    <t>15 - Majetkové daně</t>
  </si>
  <si>
    <t>21 - Příjmy z vlastní čin.a odvody přebytků organizací s přímým vztah.</t>
  </si>
  <si>
    <t>23 - Příjmy z prodeje nekapitálového maj. a ostat.nedaňové příjmy</t>
  </si>
  <si>
    <t>24 - Přijaté splátky půjčených prostředků</t>
  </si>
  <si>
    <t>31 - Příjmy z prodeje dlouhodobého majetku a ostat.kapitál.příjmy</t>
  </si>
  <si>
    <t>42 - Investiční přijaté transfery</t>
  </si>
  <si>
    <t>41 - Neinvestiční přijaté transfery</t>
  </si>
  <si>
    <t>54 - Neinvestiční transfery obyvatelstu</t>
  </si>
  <si>
    <t>59 - Ostatní neinvestiční výdaje</t>
  </si>
  <si>
    <t>63 - Investiční transfery</t>
  </si>
  <si>
    <t>§</t>
  </si>
  <si>
    <t>Ostatní záležitosti těžebního průmyslu a energetiky</t>
  </si>
  <si>
    <t>Ostatní služby</t>
  </si>
  <si>
    <t>Ostatní správa průmyslu, stavebnictví, obchodu a službách</t>
  </si>
  <si>
    <t>Ostatní záležitosti pozemních komunikací</t>
  </si>
  <si>
    <t>Ostatní záležitosti v dopravě</t>
  </si>
  <si>
    <t>Pitná voda</t>
  </si>
  <si>
    <t>Záležitosti pošt</t>
  </si>
  <si>
    <t>Školní stravování</t>
  </si>
  <si>
    <t>Činnosti knihovnické</t>
  </si>
  <si>
    <t>Ostatní záležitosti kultury</t>
  </si>
  <si>
    <t>Ostatní záležitosti sdělovacích prostředků</t>
  </si>
  <si>
    <t>Ostatní záležitosti kultury, církví a sdělovacích prostředků</t>
  </si>
  <si>
    <t>Sportovní zařízení v majetku obce</t>
  </si>
  <si>
    <t>Ostatní tělovýchovná činnost</t>
  </si>
  <si>
    <t>Využití volného času dětí a mládeže</t>
  </si>
  <si>
    <t>Ostatní zájmová činnost a rekreace</t>
  </si>
  <si>
    <t>Bytové hospodářství</t>
  </si>
  <si>
    <t>Nebytové hospodářství</t>
  </si>
  <si>
    <t>Komunální služby a územní rozvoj jinde nezařazené</t>
  </si>
  <si>
    <t>Sběr a svoz nebezpečných odpadů</t>
  </si>
  <si>
    <t>Sběr a svoz ostatních odpadů (jiných než nebezp.a komun.)</t>
  </si>
  <si>
    <t>Využívání a zneškodňování komunuálních odpadů</t>
  </si>
  <si>
    <t>Ostatní správa v ochraně životního prostředí</t>
  </si>
  <si>
    <t>Osobní asistence, pečovatelstká služba a podp.samost.bydl.</t>
  </si>
  <si>
    <t>Denní stacionáře a centra denní služeb</t>
  </si>
  <si>
    <t>Ostatní záležitosti sociálních věcí a politiky zaměstnanosti</t>
  </si>
  <si>
    <t>Bezpečnost a veřejný pořádek</t>
  </si>
  <si>
    <t>Požární ochrana-dobrovolná část</t>
  </si>
  <si>
    <t>Činnost místní správy</t>
  </si>
  <si>
    <t>Obecné příjmy a výdaje z finančních operací</t>
  </si>
  <si>
    <t>Převody vlastním fondům v rozpočtech územní úrovně</t>
  </si>
  <si>
    <t>Ostatní činnosti jinde nezařazené</t>
  </si>
  <si>
    <t>21 - Průmysl, stavebnictví, obchod, služby</t>
  </si>
  <si>
    <t>22 - Doprava</t>
  </si>
  <si>
    <t>23 - Vodní hospodářství</t>
  </si>
  <si>
    <t>24 - Spoje</t>
  </si>
  <si>
    <t>31 - Vzdělávání a školeské služby</t>
  </si>
  <si>
    <t>34 - Tělovýchova a zájmová činnost</t>
  </si>
  <si>
    <t>36 - Bydlení, komunální služby a územní rozvoj</t>
  </si>
  <si>
    <t>37 - Ochrana životního prostředí</t>
  </si>
  <si>
    <t>3 - SLUŽBY PRO OBYVATELSTVO</t>
  </si>
  <si>
    <t>2 - PRŮMYSLOVÁ A OSTATNÍ ODVĚTVÍ HOSPODÁŘSTVÍ</t>
  </si>
  <si>
    <t>43 - Sociální služ.a pomoc a spol.činn.v sociál.zabezp.a pol.zaměst.</t>
  </si>
  <si>
    <t>4 - SOCIÁLNÍ VĚCI A POLITIKA ZAMĚSTNANOSTI</t>
  </si>
  <si>
    <t>53 - Bezpečnost a veřejný pořádek</t>
  </si>
  <si>
    <t>55 - Požární ochrana a integrovaný záchranný systém</t>
  </si>
  <si>
    <t>5 - BEZPEČNOST STÁTU A PRÁVNÍ OCHRANA</t>
  </si>
  <si>
    <t>61 - Státní moc, státní správa, územní samospráva a politické strany</t>
  </si>
  <si>
    <t>63 - Finanční operace</t>
  </si>
  <si>
    <t>64 - Ostatní činnosti</t>
  </si>
  <si>
    <t>6 - VŠEOBECNÁ VEŘEJNÁ SPRÁVA A SLUŽBY</t>
  </si>
  <si>
    <t>0000</t>
  </si>
  <si>
    <t>příjmy bez odvětvového třídění</t>
  </si>
  <si>
    <t>1036</t>
  </si>
  <si>
    <t>Správa v lesním hospodářství</t>
  </si>
  <si>
    <t>1 - ZEMĚDĚLSTVÍ, LESNÍ HOSPODÁŘSTVÍ A RYBÁŘSTVÍ</t>
  </si>
  <si>
    <t>Cestovní ruch</t>
  </si>
  <si>
    <t>Silnice</t>
  </si>
  <si>
    <t>Provoz veřejné silniční dopravy</t>
  </si>
  <si>
    <t>Dopravní obslužnost</t>
  </si>
  <si>
    <t>Vodní díla v zemědělské krajině</t>
  </si>
  <si>
    <t>Mateřské školy</t>
  </si>
  <si>
    <t>Základní školy</t>
  </si>
  <si>
    <t>Střední odborné školy</t>
  </si>
  <si>
    <t>Základní umělecké školy</t>
  </si>
  <si>
    <t>Divadelní činnost</t>
  </si>
  <si>
    <t>Hudební činnost</t>
  </si>
  <si>
    <t>Výstavní činnosti v kultuře</t>
  </si>
  <si>
    <t>Zájmová činnost v kultuře</t>
  </si>
  <si>
    <t>Hospice</t>
  </si>
  <si>
    <t>Prevence před drogami, alkoholem, nikotinem a jin.záv.</t>
  </si>
  <si>
    <t>35 - Zdravotnictví</t>
  </si>
  <si>
    <t>Veřejné osvětlení</t>
  </si>
  <si>
    <t>Pohřebnictví</t>
  </si>
  <si>
    <t>Územní plánování</t>
  </si>
  <si>
    <t>Územní rozvoj</t>
  </si>
  <si>
    <t>Sběr a svoz komunálních odpadů</t>
  </si>
  <si>
    <t>Využívání a zneškodňování ostatních odpadů</t>
  </si>
  <si>
    <t>Péče o vzhled obcí a veřejnou zeleň</t>
  </si>
  <si>
    <t>Ostatní činnosti související se službami pro obyvatelstvo</t>
  </si>
  <si>
    <t>Odborné sociální poradenství</t>
  </si>
  <si>
    <t>Ostatní sociální péče a pomoc rodině a manželství</t>
  </si>
  <si>
    <t>Sociální pomoc osobám v hmotné nouzi</t>
  </si>
  <si>
    <t>Sociální rehabilitace</t>
  </si>
  <si>
    <t>Domovy pro seniory</t>
  </si>
  <si>
    <t>Domovy pro osoby se zdravobním postižením</t>
  </si>
  <si>
    <t>Raná péče a sociálně aktivizační služby</t>
  </si>
  <si>
    <t>Terénní programy</t>
  </si>
  <si>
    <t>Ochrana obyvatelstva</t>
  </si>
  <si>
    <t>52 - Civilní připravenost na krizové stavy</t>
  </si>
  <si>
    <t>Zastupitelstva obcí</t>
  </si>
  <si>
    <t>Volba prezidenta republiky</t>
  </si>
  <si>
    <t>Mezinárodní spolupráce j.n.</t>
  </si>
  <si>
    <t>62 - Jiné veřejné služby a činnosti</t>
  </si>
  <si>
    <t>Pojištění funkčně nespecifikované</t>
  </si>
  <si>
    <t>Ostatní finanční operace</t>
  </si>
  <si>
    <t>Finanční vypořádání minulých let</t>
  </si>
  <si>
    <t>Software</t>
  </si>
  <si>
    <t>013</t>
  </si>
  <si>
    <t>Drobný dlouhodobý nehmotný majetek</t>
  </si>
  <si>
    <t>018</t>
  </si>
  <si>
    <t>Ostatní dlouhodobý nehmotný majetek</t>
  </si>
  <si>
    <t>019</t>
  </si>
  <si>
    <t>Nedokončený dlouhodobý nehmotný majetek</t>
  </si>
  <si>
    <t>041</t>
  </si>
  <si>
    <t>Dlouhodobý hmotný majetek</t>
  </si>
  <si>
    <t>Pozemky</t>
  </si>
  <si>
    <t>031</t>
  </si>
  <si>
    <t>Kulturní předměty</t>
  </si>
  <si>
    <t>032</t>
  </si>
  <si>
    <t>Stavby</t>
  </si>
  <si>
    <t>021</t>
  </si>
  <si>
    <t xml:space="preserve">Samostatné hmotné movité věci a soubory hmotných </t>
  </si>
  <si>
    <t>022</t>
  </si>
  <si>
    <t>Drobný dlouhodobý hmotný majetek</t>
  </si>
  <si>
    <t>028</t>
  </si>
  <si>
    <t>Nedokončený dlouhodobý hmotný majetek</t>
  </si>
  <si>
    <t>042</t>
  </si>
  <si>
    <t>Dlouhodobý hmotný majetek určený k prodeji</t>
  </si>
  <si>
    <t>036</t>
  </si>
  <si>
    <t>Majetkové účasti v osobách s rozhodujícím vlivem</t>
  </si>
  <si>
    <t>061</t>
  </si>
  <si>
    <t>Ostatní dlouhodobý finanční majetek</t>
  </si>
  <si>
    <t>069</t>
  </si>
  <si>
    <t>Dlouhodobé poskytnuté zálohy</t>
  </si>
  <si>
    <t>Ostatní dlouhodobé pohledávky</t>
  </si>
  <si>
    <t>Celkem dlouhodobý nehmotný majetek</t>
  </si>
  <si>
    <t>Celkem dlouhodobý hmotný majetek</t>
  </si>
  <si>
    <t>Celkem dlouhodobý finanční majetek</t>
  </si>
  <si>
    <t>073</t>
  </si>
  <si>
    <t>Oprávky k Software</t>
  </si>
  <si>
    <t>078</t>
  </si>
  <si>
    <t>Oprávky k drobnému dlouhodobému nehm. majetku</t>
  </si>
  <si>
    <t>079</t>
  </si>
  <si>
    <t>Oprávky k ostatnímu dlouhodobému nehm. Majetku</t>
  </si>
  <si>
    <t>081</t>
  </si>
  <si>
    <t>Oprávky ke stavbám</t>
  </si>
  <si>
    <t>082</t>
  </si>
  <si>
    <t xml:space="preserve">Oprávky k samost. hmot. mov. věc. a soub. hm.m.věcí </t>
  </si>
  <si>
    <t>Oprávky k drobnému dlouhodobému hmot. majetku</t>
  </si>
  <si>
    <t>088</t>
  </si>
  <si>
    <t>Odběratelé</t>
  </si>
  <si>
    <t>Krátkodobé poskytnuté zálohy</t>
  </si>
  <si>
    <t>Jiné pohledávky z hlavní činnosti</t>
  </si>
  <si>
    <t>Pohledávky za zaměstnanci</t>
  </si>
  <si>
    <t>Pohledávky za osob. mimo vybrané vládní instituce</t>
  </si>
  <si>
    <t>Pohledávky za vybranými místními vlád. institucemi</t>
  </si>
  <si>
    <t>Krátkodobé poskytnuté zálohy na transfery</t>
  </si>
  <si>
    <t>Náklady příštích období</t>
  </si>
  <si>
    <t>Příjmy příštích období</t>
  </si>
  <si>
    <t>Dohadné účtu aktivní</t>
  </si>
  <si>
    <t>Ostatní krátkodobé pohledávky</t>
  </si>
  <si>
    <t>Celkem krátkodobé pohledávky</t>
  </si>
  <si>
    <t>194</t>
  </si>
  <si>
    <t>Opravné položky k odběratelům</t>
  </si>
  <si>
    <t>192</t>
  </si>
  <si>
    <t>Celkem opravné položky ke krátkodobým pohledávkám</t>
  </si>
  <si>
    <t>Opravné položky ke krátkodobým pohledávkám</t>
  </si>
  <si>
    <t>Opravné položky k dlouhodobým pohledávkám</t>
  </si>
  <si>
    <t>Celkem opravné položky k dlouhodobým pohledávkám</t>
  </si>
  <si>
    <t>149</t>
  </si>
  <si>
    <t>Opravné položky k ostatním dlouhodobým pohl.</t>
  </si>
  <si>
    <t>199</t>
  </si>
  <si>
    <t>Opravné pol. k ostatním krátkodobým pohledávkám</t>
  </si>
  <si>
    <t>5. Zásoby</t>
  </si>
  <si>
    <t>6. Pohledávky</t>
  </si>
  <si>
    <t>7. Závazky</t>
  </si>
  <si>
    <t>8. Stav úvěrů a půjček</t>
  </si>
  <si>
    <t>9. Peněžní a ostatní fondy</t>
  </si>
  <si>
    <t>Zásoby</t>
  </si>
  <si>
    <t>Materiál na skladě</t>
  </si>
  <si>
    <t>Zboží na skladě</t>
  </si>
  <si>
    <t>Dodavatelé</t>
  </si>
  <si>
    <t>Krátkodobé přijaté zálohy</t>
  </si>
  <si>
    <t>Závazky z dělené správy</t>
  </si>
  <si>
    <t>Zaměstnanci</t>
  </si>
  <si>
    <t>Jiné závazky vůči zaměstnancům</t>
  </si>
  <si>
    <t>Sociální zabezpečení</t>
  </si>
  <si>
    <t>Zdravotní pojištění</t>
  </si>
  <si>
    <t>Závazky vůči osobám mimo vybrané vládní instituce</t>
  </si>
  <si>
    <t>Závazky k vybraným ústř. vládním institucím</t>
  </si>
  <si>
    <t>Výdaje příštích období</t>
  </si>
  <si>
    <t>Výnosy příštích období</t>
  </si>
  <si>
    <t>Dohadné účty pasivní</t>
  </si>
  <si>
    <t>Ostatní krátkodobé závazky</t>
  </si>
  <si>
    <t>Celkem krátkodobé závazky</t>
  </si>
  <si>
    <t>Krátkobobé přijaté zálohy na transfery</t>
  </si>
  <si>
    <t xml:space="preserve">Dlouhodobé závazky </t>
  </si>
  <si>
    <t>Dlouhodobé přijaté zálohy na transfery</t>
  </si>
  <si>
    <t>Město Kostelec nad Orlicí nemá žádné čerpané úvěry a půjčky.</t>
  </si>
  <si>
    <t>Ostatní fondy - sociální fond</t>
  </si>
  <si>
    <t>Běžné účty</t>
  </si>
  <si>
    <t>Jiné běžné účty</t>
  </si>
  <si>
    <t>Běžný účet</t>
  </si>
  <si>
    <t>Základní běžný účet územních samosprávných celků</t>
  </si>
  <si>
    <t>Běžné účty fondů územních smosprávných celků</t>
  </si>
  <si>
    <t>Pokladna</t>
  </si>
  <si>
    <t>10. Stavy na běžných účtech, v pokladně a ceniny</t>
  </si>
  <si>
    <t>Ceniny</t>
  </si>
  <si>
    <t>Název účtů</t>
  </si>
  <si>
    <t>Jmění účetní jednotky</t>
  </si>
  <si>
    <t>11. Jmění účetní jednotky a upravující položky</t>
  </si>
  <si>
    <t>Transfery na pořízení dlouhodobého majetku</t>
  </si>
  <si>
    <t>Oceňovací rozdíly při prvotním použití metody</t>
  </si>
  <si>
    <t>Jiné oceňovací rozdíly</t>
  </si>
  <si>
    <t>Opravy předcházejících účetních období</t>
  </si>
  <si>
    <t>11. Přehled transferů poskytnutých jinými rozpočty a státními fondy</t>
  </si>
  <si>
    <t>11.1. Přehled přijatých transferů ze státního rozpočtu</t>
  </si>
  <si>
    <t>11.2. Přehled přijatých transferů od státních fondů</t>
  </si>
  <si>
    <t>Účelový
znak</t>
  </si>
  <si>
    <t>Výsledek od
počátku roku</t>
  </si>
  <si>
    <t>98008</t>
  </si>
  <si>
    <t>4111</t>
  </si>
  <si>
    <t>98071</t>
  </si>
  <si>
    <t>13010</t>
  </si>
  <si>
    <t>4116</t>
  </si>
  <si>
    <t>13011</t>
  </si>
  <si>
    <t>13013</t>
  </si>
  <si>
    <t>13015</t>
  </si>
  <si>
    <t>13101</t>
  </si>
  <si>
    <t>14004</t>
  </si>
  <si>
    <t>14137</t>
  </si>
  <si>
    <t>29004</t>
  </si>
  <si>
    <t>29008</t>
  </si>
  <si>
    <t>33063</t>
  </si>
  <si>
    <t>15974</t>
  </si>
  <si>
    <t xml:space="preserve">CELKEM </t>
  </si>
  <si>
    <t>Vyčerpáno</t>
  </si>
  <si>
    <t>Rozdíl</t>
  </si>
  <si>
    <r>
      <t xml:space="preserve">Neinvestiční přijaté transfery z všeobecné pokladní správy státního rozpoču - </t>
    </r>
    <r>
      <rPr>
        <b/>
        <sz val="11"/>
        <rFont val="Calibri"/>
        <family val="2"/>
        <charset val="238"/>
        <scheme val="minor"/>
      </rPr>
      <t xml:space="preserve">volby prezident </t>
    </r>
  </si>
  <si>
    <r>
      <t xml:space="preserve">Neinvestiční přijaté transfery z všeobecné pokladní správy státního rozpoču - </t>
    </r>
    <r>
      <rPr>
        <b/>
        <sz val="11"/>
        <rFont val="Calibri"/>
        <family val="2"/>
        <charset val="238"/>
        <scheme val="minor"/>
      </rPr>
      <t>volby do Parlamentu ČR</t>
    </r>
  </si>
  <si>
    <t>Ostatní neinvesticní prijaté transfery ze stát.rozpočtu</t>
  </si>
  <si>
    <t>Neinvestiční transfery od obcí</t>
  </si>
  <si>
    <t>Neinvestiční transfery od krajů</t>
  </si>
  <si>
    <t>Ostatní investicní prijaté transfery ze stát.rozpočtu</t>
  </si>
  <si>
    <t>Investiční transfery od krajů</t>
  </si>
  <si>
    <t>Příspěvek na pěstounskou péči</t>
  </si>
  <si>
    <t>Sociálně-právní ochrana dětí</t>
  </si>
  <si>
    <t>Příspěvek na výkon sociální práce s výjimkou SPOD</t>
  </si>
  <si>
    <t>Náklady na činnost odborného lesního hospodáře</t>
  </si>
  <si>
    <t>Účelová neinvestiční dotace JSDH prostř. krajů</t>
  </si>
  <si>
    <t>Dotace na azylové zařízení</t>
  </si>
  <si>
    <t>Průtokové dotace pro ZŠ a MŠ</t>
  </si>
  <si>
    <t>Dotace na projekt "Efektivní úřad"</t>
  </si>
  <si>
    <t>Úřad práce</t>
  </si>
  <si>
    <t>Město Kostelec nad Orlicí neobdrželo žádné dotace od státních fondů.</t>
  </si>
  <si>
    <t>x</t>
  </si>
  <si>
    <t>Název akce</t>
  </si>
  <si>
    <t>Neinvestiční transfery od krajů - Městská knihovna</t>
  </si>
  <si>
    <t>Neinvestiční transfery od krajů - Pečovatelská služba</t>
  </si>
  <si>
    <t>Neinvestiční transfery od krajů - Domovinka</t>
  </si>
  <si>
    <t>Položka 4121 - Neinvestiční transfery od obcí obsahuje příjmy za:</t>
  </si>
  <si>
    <t>b) knihovnické služby ve výši 1.000,- Kč,</t>
  </si>
  <si>
    <t>11.3. Přehled přijatých transferů z rozpočtů krajů a obcí</t>
  </si>
  <si>
    <t xml:space="preserve">Celkem </t>
  </si>
  <si>
    <t>Sociální fond</t>
  </si>
  <si>
    <t>Komentář:</t>
  </si>
  <si>
    <t>Konsolidace příjmů</t>
  </si>
  <si>
    <t>PŘÍJMY CELKEM před konsolidací</t>
  </si>
  <si>
    <t>Konsolidace výdajů</t>
  </si>
  <si>
    <t>VÝDAJE CELKEM před konsolidací</t>
  </si>
  <si>
    <t>12. Hospodářská činnost města</t>
  </si>
  <si>
    <t>Město Kostelec nad Orlicí vede hospodářskou činnost spočívající:</t>
  </si>
  <si>
    <t>b) v tepelném hospodářství.</t>
  </si>
  <si>
    <t>a) v pronájmu bytů a nebytových prostor,</t>
  </si>
  <si>
    <t>13. Hospodaření příspěvkových organizací, zřízených městem</t>
  </si>
  <si>
    <t>Náklady</t>
  </si>
  <si>
    <t>Výnosy</t>
  </si>
  <si>
    <t>Výsledek hospodaření</t>
  </si>
  <si>
    <t>Fondy</t>
  </si>
  <si>
    <t>FKSP</t>
  </si>
  <si>
    <t>rezervní fond</t>
  </si>
  <si>
    <t>fond odměn</t>
  </si>
  <si>
    <t>ZŠ Gutha-Jarkovského</t>
  </si>
  <si>
    <t>ZUŠ</t>
  </si>
  <si>
    <t>MŠ Mánesova</t>
  </si>
  <si>
    <t>MŠ Krupkova</t>
  </si>
  <si>
    <t>DDM</t>
  </si>
  <si>
    <t xml:space="preserve"> fond investic</t>
  </si>
  <si>
    <t>Příspěvková organizace</t>
  </si>
  <si>
    <t>Příspěvkové organizace zpracovávají níže uvedené výkazy:</t>
  </si>
  <si>
    <t>Vlastní kapitál</t>
  </si>
  <si>
    <t>Cizí zdroje</t>
  </si>
  <si>
    <t>ZK</t>
  </si>
  <si>
    <t>HV minulých let</t>
  </si>
  <si>
    <t>Fondy ze zisku</t>
  </si>
  <si>
    <t>Městské lesy Kostelec nad Orlicí s.r.o.</t>
  </si>
  <si>
    <t>14. Hospodaření organizací založených městem</t>
  </si>
  <si>
    <t>b) Městské lesy Kostelec nad Orlicí s.r.o. - hospodaření viz níže.</t>
  </si>
  <si>
    <t>Společnost Městské lesy zpracovává níže uvedené výkazy:</t>
  </si>
  <si>
    <t>» Cash flow.</t>
  </si>
  <si>
    <t>Závěr Zprávy:</t>
  </si>
  <si>
    <t>16. Přílohy</t>
  </si>
  <si>
    <t>25. Tabulky finančního vypořádání</t>
  </si>
  <si>
    <t>10 - Zemědělství, lesní hospodářství a rybářství</t>
  </si>
  <si>
    <t>31 - Vzdělávání a školské služby</t>
  </si>
  <si>
    <t>Odvádění a čištění odpadních vod</t>
  </si>
  <si>
    <t>Daň z příjmů fyzických osob placená poplatníky</t>
  </si>
  <si>
    <t>Daň z příjmů fyzických osob vybíraná srážkou</t>
  </si>
  <si>
    <t>Odvody za odnětí půdy ze zemědělského půdního fondu</t>
  </si>
  <si>
    <t>Poplatky za odnětí pozemků plnění funkcí lesa</t>
  </si>
  <si>
    <t>Příjmy za zkoušky z odborné způsobilosti od žadatelů o ŘO</t>
  </si>
  <si>
    <t>Příjmy úhrad za dobývání nerostů a popl. za geologické práce</t>
  </si>
  <si>
    <t>33 - Kultura, církve a sdělovací prostředky</t>
  </si>
  <si>
    <t>43 - Sociální služ. a pomoc a spol. činn. v sociál. zabezp. a pol. zaměst.</t>
  </si>
  <si>
    <t>Požární ochrana - profesionální část</t>
  </si>
  <si>
    <t>Požární ochrana - dobrovolná část</t>
  </si>
  <si>
    <t>Pohledávky za vybranými ústř. vládními institucemi</t>
  </si>
  <si>
    <t>Poskytnuté návratné finanční výpomoci dlouhodobé</t>
  </si>
  <si>
    <t>Opravné pol. k jiným pohl. z hlav. činnosti</t>
  </si>
  <si>
    <t>Ostatní daně, popl. a jiná obdobá peněžitá plnění</t>
  </si>
  <si>
    <t>Dotace na projekt "Psychos. podpora soc. vylouč. rodin..."</t>
  </si>
  <si>
    <t>Úhrada zvýšených nákladů podle § 24 odst. 2 lesního zák.</t>
  </si>
  <si>
    <t>4 - Přijaté transfery</t>
  </si>
  <si>
    <t>3 - Kapitálové příjmy</t>
  </si>
  <si>
    <t>2 - Nedaňové příjmy</t>
  </si>
  <si>
    <t>1 - Daňové příjmy</t>
  </si>
  <si>
    <t>Ostatní odvody z vybraných činn. a služeb jinde neuvedené</t>
  </si>
  <si>
    <t>Zrušený odvod z výherních hracích přístrojů</t>
  </si>
  <si>
    <t>Zrušený odvod z loterií a podobných her ...</t>
  </si>
  <si>
    <t>Příjmy z prodeje zboží (již nakoupeného za účelem prodeje)</t>
  </si>
  <si>
    <t>Příjmy z prodeje krátkodobého a drobného dlouh. majetku</t>
  </si>
  <si>
    <t>Příjmy dobíhajících úhrad z dobývacího prostoru ...</t>
  </si>
  <si>
    <t>Neinvestiční přijaté transfery z všeob. pokl. správy SR</t>
  </si>
  <si>
    <t>Neinvestiční přijaté transfery ze SR</t>
  </si>
  <si>
    <t>Ostatní neinvestiční transfery ze SR</t>
  </si>
  <si>
    <t>Převody z vlastních fondů hospodářské činnosti</t>
  </si>
  <si>
    <t>6119 - Ostatní nákup dlouhodobého nehmotného majetku</t>
  </si>
  <si>
    <t>52 - Neinvestiční transfery soukromoprávním subjektům</t>
  </si>
  <si>
    <t>» Rozvaha,</t>
  </si>
  <si>
    <t>» Výkaz zisku a ztráty,</t>
  </si>
  <si>
    <t>» Příloha k účetní závěrce.</t>
  </si>
  <si>
    <t>» Příloha k účetní závěrce,</t>
  </si>
  <si>
    <t>konec listu</t>
  </si>
  <si>
    <t>konec stránky</t>
  </si>
  <si>
    <t>50 - Platby a podobné související výdaje</t>
  </si>
  <si>
    <t>51 - Neinvestiční nákupy a související výdaje</t>
  </si>
  <si>
    <t>53 - Neinvestiční transfery veřejnoprávním subjektům ...</t>
  </si>
  <si>
    <t>5 - Běžné výdaje</t>
  </si>
  <si>
    <t>61 - Investiční nákupy a související výdaje</t>
  </si>
  <si>
    <t>6 - Kapitálové výdaje</t>
  </si>
  <si>
    <t xml:space="preserve">Výkazy příspěvkových organizací tvoří přílohu Závěrečného účtu Města Kostelec nad Orlicí a jsou zveřejněny na elektronické úřední desce města. </t>
  </si>
  <si>
    <t>a) Technické služby Kostelec nad Orlicí s.r.o. - společnost dlouhodobě nevykazuje žádnou činnost</t>
  </si>
  <si>
    <t>ZÁVĚREČNÝ ÚČET ZA ROK 2018</t>
  </si>
  <si>
    <t>1. Rozpočtové hospodaření dle tříd - PŘÍJMY 2018</t>
  </si>
  <si>
    <t>Příjmy města dosáhly v roce 2018 částky 168 016 797,69 Kč, což je o 12 295 482,68 Kč více než v roce 2017. Nárůst příjmů byl dán navýšením daňových příjmů, kapitálových příjmů a přijatých transferů, především ze státního rozpočtu. Příjmy byly naplněny na 101,55 % (viz výše).</t>
  </si>
  <si>
    <t>1.1. Příjmy dle druhového třídění rozpočtové skladby za rok 2018</t>
  </si>
  <si>
    <t>Bezpečnost silničního provozu</t>
  </si>
  <si>
    <t>Ostatní přijaté vratky transferů</t>
  </si>
  <si>
    <t>Příjmy z prodeje ostatního hmotného dlouhodobého maj.</t>
  </si>
  <si>
    <t>Ostatní převody z vlastních fondů</t>
  </si>
  <si>
    <t>2. Rozpočtové hospodaření dle tříd - VÝDAJE 2018</t>
  </si>
  <si>
    <t>Výdaje města dosáhly v roce 2018 částky 222 763 531,51 Kč, což je o 98 501 896,57 Kč více než v roce 2017. Rozpočet ve výdajové části byl plněn na 86,54 % (viz výše). Celkové navýšení bylo dáno investičními akcemi realizovanými v roce 2018.</t>
  </si>
  <si>
    <t>2.1. Výdaje dle druhového třídění rozpočtové skladby za rok 2018</t>
  </si>
  <si>
    <t>55 - Neinvestiční transfery a související platby do zahraničí</t>
  </si>
  <si>
    <t>2.2. Výdaje dle odvětvového třídění rozpočtové skladby za rok 2018</t>
  </si>
  <si>
    <t>1039</t>
  </si>
  <si>
    <t>Ostatní záležitosti lesního hospodářství</t>
  </si>
  <si>
    <t>1070</t>
  </si>
  <si>
    <t>Rybářství</t>
  </si>
  <si>
    <t>Pomoc zdravotně postiženým</t>
  </si>
  <si>
    <t>Domovy - penziony pro matky s dětmi</t>
  </si>
  <si>
    <t>Azylové domy, nízkoprahová denní centra</t>
  </si>
  <si>
    <t>Volby do zastupitelstev obcí</t>
  </si>
  <si>
    <t>052</t>
  </si>
  <si>
    <t>Poskytnuté zálohy na dlouhodbý hmotný majetek</t>
  </si>
  <si>
    <t xml:space="preserve">Majetek Města Kostelec nad Orlicí, vč. pohledávek a závazků, byl řádně zinventarizován k 31.12.2018. </t>
  </si>
  <si>
    <t>Krátkodobé zprostředkování transferů</t>
  </si>
  <si>
    <t>Daň z příjmů</t>
  </si>
  <si>
    <t>Ostatní dlouhobé závazky</t>
  </si>
  <si>
    <r>
      <t xml:space="preserve">Neinvestiční přijaté transfery z všeobecné pokladní správy státního rozpoču - </t>
    </r>
    <r>
      <rPr>
        <b/>
        <sz val="11"/>
        <rFont val="Calibri"/>
        <family val="2"/>
        <charset val="238"/>
        <scheme val="minor"/>
      </rPr>
      <t>volby do zastupitelstev obcí</t>
    </r>
  </si>
  <si>
    <t>4117</t>
  </si>
  <si>
    <t>Veřejné informační služby knihoven - neinvestice</t>
  </si>
  <si>
    <t>Sociálně-právní ochrana dětí - doplatek rok 2017</t>
  </si>
  <si>
    <t>Snížení energetické náročnosti objektu stadionu mládeže</t>
  </si>
  <si>
    <t>Osobní automobil pro PS</t>
  </si>
  <si>
    <t>Komunitní centrum - neinv.</t>
  </si>
  <si>
    <t>Komunitní centrum - inv.</t>
  </si>
  <si>
    <t>Neinvestiční transfery od obcí - přestupky</t>
  </si>
  <si>
    <t>Neinvestiční transfery od krajů - Hudební festival F.I. Tůmy</t>
  </si>
  <si>
    <t>Neinvestiční transfery od krajů - průtoková ZŠ, MŠ Mán.</t>
  </si>
  <si>
    <t>Investiční transfery od krajů - Přestavba hasičské zbroj.</t>
  </si>
  <si>
    <t>a) úkony pečovatelské služby ve výši 135.602,- Kč,</t>
  </si>
  <si>
    <t>c) přestupky ve výši 39.000,- Kč.</t>
  </si>
  <si>
    <t>Položka 4122 - Investiční transfery od krajů</t>
  </si>
  <si>
    <t xml:space="preserve">Město obdrželo od Královéhradeckého kraje dotaci ve výši 3.000.000,- Kč na přestavbu hasičské zbrojnice, jejíž realizace pokračuje v </t>
  </si>
  <si>
    <t>roce 2019.</t>
  </si>
  <si>
    <t>Dotace poskytnuté Královéhradeckým krajem, jejichž realizace je stanovena až do roku 2019, budou čerpány a zúčtovány v následujících obdobích. Ostatní dotace byly vyčerpány.</t>
  </si>
  <si>
    <t xml:space="preserve">Výše uvedené dotace podléhají finančnímu vypořádání. Město Kostelec nad Orlicí v rámci zmíněného finančního vypořádání vracelo nevyčerpané prostředky  na volbu prezidenta ve výši 20 278,- Kč, na volby do zastupitelstev obcí  ve výši 56 711,14 Kč a za ukončení projektu Efektivní úřad ve výši 577 548,- Kč. Příspěvek na pěstounskou péči při nevyčerpání je převáděn do dalšího období. </t>
  </si>
  <si>
    <r>
      <t>V hospodářské činnosti jsou sledovány výnosy a náklady, není účtováno na rozpočtovou skladbu. Celkové výnosy hospodářské činily 4 133 363,62 Kč. Celkové náklady činily 2 522 661,11 Kč. Výsledkem hospodářské činnosti k</t>
    </r>
    <r>
      <rPr>
        <sz val="11"/>
        <rFont val="Times New Roman"/>
        <family val="1"/>
        <charset val="238"/>
      </rPr>
      <t> </t>
    </r>
    <r>
      <rPr>
        <sz val="11"/>
        <rFont val="Calibri"/>
        <family val="2"/>
        <charset val="238"/>
        <scheme val="minor"/>
      </rPr>
      <t xml:space="preserve">31.12.2018 byl zisk ve výši 1 611 079,77 Kč. </t>
    </r>
  </si>
  <si>
    <t>Město Kostelec nad Orlicí mělo k 31.12.2018 založeny dvě společnosti s ručením omezeným:</t>
  </si>
  <si>
    <t>15. Zpráva o výsledku přezkoumání hospodaření Města Kostelec nad Orlicí za rok 2018</t>
  </si>
  <si>
    <t>Krajský úřad Královéhradeckého kraje provedl na žádost Města Kostelec nad Orlicí přezkoumání hopodaření za rok 2018 dle zákona č. 420/2004 Sb., o přezkoumávání hospodaření územních samosprávných celků a dobrovloných svazků obcí, ve znění pozdějších předpisů. Přezkoumání hospodaření města proběhlo v termínech 24.9.2018 - 26.9.2018 a 25.3.2019 - 28.3.2019.</t>
  </si>
  <si>
    <t xml:space="preserve">Při přezkoumání hospodaření Města Kostelec nad Orlicí za rok 2018: </t>
  </si>
  <si>
    <t xml:space="preserve">&gt; nebyly zjištěny chyby a nedostatky </t>
  </si>
  <si>
    <t xml:space="preserve">  1. Výkaz pro hodnocení plnění rozpočtu k 31.12.2018</t>
  </si>
  <si>
    <t xml:space="preserve">  2. Rozvaha k 31.12.2018</t>
  </si>
  <si>
    <t xml:space="preserve">  3. Výkaz zisku a ztráty k 31.12.2018</t>
  </si>
  <si>
    <t xml:space="preserve">  4. Příloha k účetní závěrce k 31.12.2018</t>
  </si>
  <si>
    <t xml:space="preserve">  5. Zpráva o výsledku přezkoumání hospodaření Města Kostelec nad Orlicí IČ: 00274968 za rok 2018</t>
  </si>
  <si>
    <t xml:space="preserve">  6. Rozvaha k 31.12.2018 příspěvkové organizace ZŠ Gutha - Jarkovského Kostelec nad Orlicí</t>
  </si>
  <si>
    <t xml:space="preserve">  7. Výkaz zisku a ztráty k 31.12.2018 příspěvkové organizace ZŠ Gutha - Jarkovského Kostelec nad Orlicí</t>
  </si>
  <si>
    <t xml:space="preserve">  8. Příloha k účetní závěrce k 31.12.2018 příspěvkové organizace ZŠ Gutha - Jarkovského Kostelec nad Orlicí</t>
  </si>
  <si>
    <t xml:space="preserve">  9. Rozvaha k 31.12.2018 příspěvkové organizace Dům dětí a mládeže Kostelec nad Orlicí</t>
  </si>
  <si>
    <t>10. Výkaz zisku a ztráty k 31.12.2018 příspěvkové organizace Dům dětí a mládeže Kostelec nad Orlicí</t>
  </si>
  <si>
    <t>11. Příloha k účetní závěrce k 31.12.2018 příspěvkové organizace Dům dětí a mládeže Kostelec nad Orlicí</t>
  </si>
  <si>
    <t>12. Rozvaha k 31.12.2018 příspěvkové organizace Mateřská škola Kostelec nad Orlicí, Krupkova 1411</t>
  </si>
  <si>
    <t>13. Výkaz zisku a ztráty k 31.12.2018 příspěvkové organizace Mateřská škola Kostelec nad Orlicí, Krupkova 1411</t>
  </si>
  <si>
    <t>14. Příloha k účetní závěrce k 31.12.2018 příspěvkové organizace Mateřská škola Kostelec nad Orlicí, Krupkova 1411</t>
  </si>
  <si>
    <t>15. Rozvaha k 31.12.2018 příspěvkové organizace Mateřská škola Kostelec nad Orlicí, Mánesova 987</t>
  </si>
  <si>
    <t>16. Výkaz zisku a ztráty k 31.12.2018 příspěvkové organizace Mateřská škola Kostelec nad Orlicí, Mánesova 987</t>
  </si>
  <si>
    <t>17. Příloha k účetní závěrce k 31.12.2018 příspěvkové organizace Mateřská škola Kostelec nad Orlicí, Mánesova 987</t>
  </si>
  <si>
    <t>18. Rozvaha k 31.12.2018 příspěvkové organizace Základní umělecká škola F.I.Tůmy, Kostelec nad Orlicí</t>
  </si>
  <si>
    <t>19. Výkaz zisku a ztráty k 31.12.2018 příspěvkové organizace Základní umělecká škola F.I.Tůmy, Kostelec nad Orlicí</t>
  </si>
  <si>
    <t>20. Příloha k účetní závěrce k 31.12.2018 příspěvkové organizace Základní umělecká škola F.I.Tůmy, Kostelec nad Orlicí</t>
  </si>
  <si>
    <t>21. Rozvaha k 31.12.2018 založené organizace Městské lesy Kostelec nad Orlicí, spol. s r.o.</t>
  </si>
  <si>
    <t>22. Výkaz zisku a ztráty k 31.12.2018 založené organizace Městské lesy Kostelec nad Orlicí, spol. s r.o.</t>
  </si>
  <si>
    <t>23. Příloha k účetní závěrce k 31.12.2018 založené organizace Městské lesy Kostelec nad Orlicí, spol. s r.o.</t>
  </si>
  <si>
    <t>24. Cash flow k 31.12.2018 založené organizace Městské lesy Kostelec nad Orlicí, spol. s r.o.</t>
  </si>
  <si>
    <t>Všechny výše uvedené výkazy včetně Zprávy o výsledku přezkoumání hospodaření Města Kostelec nad Orlicí, IČ: 00274968 za rok 2018 jsou zveřejněny na elektronické úřední desce. Výkazy jsou též k nahlédnutí na Městském úřadu v Kostelci nad Orlicí, ekonomickém odboru, budova A, 4. patro.</t>
  </si>
  <si>
    <t xml:space="preserve">Výkazy Městských lesů též tvoří přílohu Závěrečného účtu za rok 2018. </t>
  </si>
  <si>
    <t>HV za 2018</t>
  </si>
  <si>
    <t>3. Financování 2018</t>
  </si>
  <si>
    <t>1.2. Příjmy dle odvětvového třídění rozpočtové skladby za rok 2018</t>
  </si>
  <si>
    <t>22 - Přijaté sankční platby a vratky transferů</t>
  </si>
  <si>
    <t>Neinvestiční přijaté transfery od krajů</t>
  </si>
  <si>
    <t>Neinvestiční přijaté transfery od obcí</t>
  </si>
  <si>
    <t>Pořízení, zachování a obnova hodnot místního, kult.,nár.pov.</t>
  </si>
  <si>
    <t>32 - Vzdělávání a školské služby</t>
  </si>
  <si>
    <t>Ostatní sociální péče a pomoc ostatním skupinám obyvatelstva</t>
  </si>
  <si>
    <t>počáteční stav</t>
  </si>
  <si>
    <t>tvorba</t>
  </si>
  <si>
    <t>čerpání</t>
  </si>
  <si>
    <t>konečný stav</t>
  </si>
  <si>
    <t>Neinvestiční transfery od obcí - Pečovatelská služba</t>
  </si>
  <si>
    <t>Neinvestiční transfery od obcí - Městská knihovna</t>
  </si>
  <si>
    <t>Platy zaměstnanců v pracovním poměru</t>
  </si>
  <si>
    <t>Ostatní platy</t>
  </si>
  <si>
    <t>Ostatní osobní výdaje</t>
  </si>
  <si>
    <t>Odměny členů zastupitelstev obcí a krajů</t>
  </si>
  <si>
    <t>Ostatní platby za provedenou práci jinde nezařazené</t>
  </si>
  <si>
    <t>Povinné pojistné na veřejné zdravotní pojištění</t>
  </si>
  <si>
    <t>Povinné pojistné na úrazové pojištění</t>
  </si>
  <si>
    <t>Ostatní povinné pojistné placené zaměstnavatelem</t>
  </si>
  <si>
    <t>Odměny za užití duševního vlastnictví</t>
  </si>
  <si>
    <t>Odměny za užití počítačových programů</t>
  </si>
  <si>
    <t>Podlimitní technické zhodnocení</t>
  </si>
  <si>
    <t>Potraviny</t>
  </si>
  <si>
    <t>Ochranné pomůcky</t>
  </si>
  <si>
    <t>Povinné pojistné na sociální zabezp.a přísp. na stát. pol. zam.</t>
  </si>
  <si>
    <t>Léky a zdravotnický materiál</t>
  </si>
  <si>
    <t>Prádlo, oděv a obuv</t>
  </si>
  <si>
    <t>Drobný hmotný dlouhodobý majetek</t>
  </si>
  <si>
    <t>Nákup materiálu jinde nezařazený</t>
  </si>
  <si>
    <t>Knihy, učební pomůcky a tisk</t>
  </si>
  <si>
    <t>Studená voda</t>
  </si>
  <si>
    <t>Teplo</t>
  </si>
  <si>
    <t>Plyn</t>
  </si>
  <si>
    <t>Elektrická energie</t>
  </si>
  <si>
    <t>Pohonné hmoty a maziva</t>
  </si>
  <si>
    <t>Poštovní služby</t>
  </si>
  <si>
    <t>Služby elektronických komunikací</t>
  </si>
  <si>
    <t>Služby peněžních ústavů</t>
  </si>
  <si>
    <t>Konzult., porad. a práv. služby</t>
  </si>
  <si>
    <t>Služby školení a vzdělávání</t>
  </si>
  <si>
    <t>Zpracování dat a služby souvis. s inform. a komun. technologiemi</t>
  </si>
  <si>
    <t>Nákup ostatních služeb</t>
  </si>
  <si>
    <t>Programové vybavení</t>
  </si>
  <si>
    <t>Opravy a udržování</t>
  </si>
  <si>
    <t>Nájemné</t>
  </si>
  <si>
    <t>Cestovné (tuzemské i zahraniční)</t>
  </si>
  <si>
    <t>Pohoštění</t>
  </si>
  <si>
    <t>Účast. poplatky na konference</t>
  </si>
  <si>
    <t>Ostatní nákupy jinde nezařazené</t>
  </si>
  <si>
    <t>Ostatní poskytované zálohy a jistiny</t>
  </si>
  <si>
    <t>Zaplacené sankce</t>
  </si>
  <si>
    <t>Poskytnuté náhrady</t>
  </si>
  <si>
    <t>Výdaje na dopravní územní obslužnost</t>
  </si>
  <si>
    <t>Věcné dary</t>
  </si>
  <si>
    <t>Odvody za neplnění povinnosti zaměstnávat zdrav. postižené</t>
  </si>
  <si>
    <t>Neinvestiční trasfery podnikatelským subjektům - FO</t>
  </si>
  <si>
    <t>Neinvestiční trasfery podnikatelským subjektům - PO</t>
  </si>
  <si>
    <t>Ostat. neinv. transf. podnikatelským subj.</t>
  </si>
  <si>
    <t>Nenivestiční transfery obecně prospěšným společnostem</t>
  </si>
  <si>
    <t>Neinvestiční transfery spolkům</t>
  </si>
  <si>
    <t>Neinvestiční transfery církvím a náboženským společnostem</t>
  </si>
  <si>
    <t>Ostatní neinvestiční transfery neziskovým a podobobným org.</t>
  </si>
  <si>
    <t>Neinvestiční transfery obcím</t>
  </si>
  <si>
    <t>Ostatní neinvestiční transfery veřejným rozpočtům územ. úrov.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</si>
  <si>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</si>
  <si>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</si>
  <si>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</si>
  <si>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Převody sociálnímu fondu obcí a krajů</t>
  </si>
  <si>
    <t>Převody vlastním rozpočtovým účtům</t>
  </si>
  <si>
    <t>Nákup kolků</t>
  </si>
  <si>
    <t>Platby daní a poplatků státnímu rozpočtu</t>
  </si>
  <si>
    <t>Vratky transferů poskytnutých z veřejných rozp. územ. úrovně</t>
  </si>
  <si>
    <t>Platby daní a poplatků krajům, obcím a státním fondům</t>
  </si>
  <si>
    <t>Výdaje finančního vypořádání minulých let mezi kajem a obcemi</t>
  </si>
  <si>
    <t>Úhrady sankcí jiným rozpočtům</t>
  </si>
  <si>
    <t>Dary obyvatelstvu</t>
  </si>
  <si>
    <t>Náhrady mezd v době nemoci</t>
  </si>
  <si>
    <t>Účelové neinvestiční transfery fyzickým osobám</t>
  </si>
  <si>
    <t>Ostatní neinvestiční transfery obyvatelstvu</t>
  </si>
  <si>
    <t>Ostatní neinvestiční transfery do zahraničí</t>
  </si>
  <si>
    <t xml:space="preserve">Členské příspěvky mezinárodním nevládním organizacím </t>
  </si>
  <si>
    <t>Nespecifikované rezervy</t>
  </si>
  <si>
    <t>Ostatní neinvestiční výdaje jinde nezařazené</t>
  </si>
  <si>
    <t>Budovy, haly, stavby</t>
  </si>
  <si>
    <t>Stroje, přístroje a zařízení</t>
  </si>
  <si>
    <t>Dopravní prostředky</t>
  </si>
  <si>
    <t>Výpočetní technika</t>
  </si>
  <si>
    <t>Nadlimitní věcná břemena</t>
  </si>
  <si>
    <t>Investiční transfery spolkům</t>
  </si>
  <si>
    <t>Krátkodobé přijaté půjčené prostředky</t>
  </si>
  <si>
    <t>Změna stavu krátkodobých  prostředků na bankovních účtech ...</t>
  </si>
  <si>
    <t>SCHVÁLENÝ DNE 17.06.2019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</si>
</sst>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0_ ;\-#,##0.00\ 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SansSerif"/>
    </font>
    <font>
      <b/>
      <sz val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1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 wrapText="1"/>
    </xf>
    <xf numFmtId="4" fontId="5" fillId="2" borderId="20" xfId="0" applyNumberFormat="1" applyFont="1" applyFill="1" applyBorder="1" applyAlignment="1">
      <alignment vertical="center" wrapText="1"/>
    </xf>
    <xf numFmtId="4" fontId="6" fillId="15" borderId="18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6" fillId="15" borderId="30" xfId="0" applyFont="1" applyFill="1" applyBorder="1" applyAlignment="1">
      <alignment vertical="center" wrapText="1"/>
    </xf>
    <xf numFmtId="0" fontId="6" fillId="15" borderId="44" xfId="0" applyFont="1" applyFill="1" applyBorder="1" applyAlignment="1">
      <alignment vertical="center" wrapText="1"/>
    </xf>
    <xf numFmtId="0" fontId="6" fillId="15" borderId="3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top" wrapText="1"/>
    </xf>
    <xf numFmtId="4" fontId="4" fillId="0" borderId="0" xfId="0" applyNumberFormat="1" applyFont="1" applyAlignment="1"/>
    <xf numFmtId="0" fontId="5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6" fillId="14" borderId="18" xfId="0" applyNumberFormat="1" applyFont="1" applyFill="1" applyBorder="1" applyAlignment="1">
      <alignment horizontal="center" vertical="center" wrapText="1"/>
    </xf>
    <xf numFmtId="4" fontId="6" fillId="14" borderId="1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49" fontId="5" fillId="2" borderId="9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9" fontId="5" fillId="2" borderId="40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/>
    <xf numFmtId="4" fontId="5" fillId="0" borderId="8" xfId="0" applyNumberFormat="1" applyFont="1" applyBorder="1"/>
    <xf numFmtId="4" fontId="5" fillId="0" borderId="1" xfId="0" applyNumberFormat="1" applyFont="1" applyBorder="1"/>
    <xf numFmtId="4" fontId="5" fillId="0" borderId="10" xfId="0" applyNumberFormat="1" applyFont="1" applyBorder="1"/>
    <xf numFmtId="4" fontId="5" fillId="0" borderId="38" xfId="0" applyNumberFormat="1" applyFont="1" applyBorder="1"/>
    <xf numFmtId="4" fontId="6" fillId="8" borderId="18" xfId="0" applyNumberFormat="1" applyFont="1" applyFill="1" applyBorder="1"/>
    <xf numFmtId="0" fontId="6" fillId="0" borderId="0" xfId="0" applyFont="1"/>
    <xf numFmtId="0" fontId="5" fillId="0" borderId="0" xfId="0" applyFont="1" applyBorder="1" applyAlignment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/>
    </xf>
    <xf numFmtId="0" fontId="5" fillId="2" borderId="20" xfId="0" applyFont="1" applyFill="1" applyBorder="1" applyAlignment="1">
      <alignment vertical="center" wrapText="1"/>
    </xf>
    <xf numFmtId="4" fontId="5" fillId="0" borderId="20" xfId="0" applyNumberFormat="1" applyFont="1" applyFill="1" applyBorder="1" applyAlignment="1"/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/>
    <xf numFmtId="4" fontId="5" fillId="0" borderId="10" xfId="0" applyNumberFormat="1" applyFont="1" applyBorder="1" applyAlignment="1"/>
    <xf numFmtId="4" fontId="5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5" fillId="0" borderId="10" xfId="0" applyNumberFormat="1" applyFont="1" applyFill="1" applyBorder="1" applyAlignment="1"/>
    <xf numFmtId="0" fontId="5" fillId="0" borderId="16" xfId="0" applyFont="1" applyBorder="1" applyAlignment="1">
      <alignment horizontal="left"/>
    </xf>
    <xf numFmtId="0" fontId="5" fillId="2" borderId="2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/>
    <xf numFmtId="4" fontId="5" fillId="0" borderId="26" xfId="0" applyNumberFormat="1" applyFont="1" applyFill="1" applyBorder="1" applyAlignment="1"/>
    <xf numFmtId="4" fontId="5" fillId="0" borderId="2" xfId="0" applyNumberFormat="1" applyFont="1" applyFill="1" applyBorder="1" applyAlignment="1">
      <alignment horizontal="center"/>
    </xf>
    <xf numFmtId="4" fontId="6" fillId="9" borderId="18" xfId="0" applyNumberFormat="1" applyFont="1" applyFill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6" fillId="0" borderId="0" xfId="0" applyNumberFormat="1" applyFont="1" applyBorder="1"/>
    <xf numFmtId="4" fontId="6" fillId="0" borderId="0" xfId="0" applyNumberFormat="1" applyFont="1" applyBorder="1" applyAlignment="1"/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4" fontId="5" fillId="0" borderId="0" xfId="0" applyNumberFormat="1" applyFont="1" applyBorder="1"/>
    <xf numFmtId="4" fontId="5" fillId="0" borderId="0" xfId="0" applyNumberFormat="1" applyFont="1" applyBorder="1" applyAlignment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Alignment="1">
      <alignment horizontal="left"/>
    </xf>
    <xf numFmtId="4" fontId="6" fillId="0" borderId="0" xfId="0" applyNumberFormat="1" applyFont="1"/>
    <xf numFmtId="49" fontId="6" fillId="7" borderId="43" xfId="0" applyNumberFormat="1" applyFont="1" applyFill="1" applyBorder="1" applyAlignment="1">
      <alignment horizontal="left" vertical="center"/>
    </xf>
    <xf numFmtId="0" fontId="6" fillId="7" borderId="38" xfId="0" applyFont="1" applyFill="1" applyBorder="1" applyAlignment="1">
      <alignment horizontal="left" vertical="center"/>
    </xf>
    <xf numFmtId="4" fontId="6" fillId="7" borderId="38" xfId="0" applyNumberFormat="1" applyFont="1" applyFill="1" applyBorder="1" applyAlignment="1">
      <alignment horizontal="right" vertical="center"/>
    </xf>
    <xf numFmtId="4" fontId="6" fillId="7" borderId="38" xfId="0" applyNumberFormat="1" applyFont="1" applyFill="1" applyBorder="1" applyAlignment="1">
      <alignment horizontal="right" vertical="center" wrapText="1"/>
    </xf>
    <xf numFmtId="4" fontId="5" fillId="7" borderId="18" xfId="0" applyNumberFormat="1" applyFont="1" applyFill="1" applyBorder="1"/>
    <xf numFmtId="4" fontId="5" fillId="7" borderId="19" xfId="0" applyNumberFormat="1" applyFont="1" applyFill="1" applyBorder="1"/>
    <xf numFmtId="0" fontId="5" fillId="0" borderId="43" xfId="0" applyFont="1" applyBorder="1" applyAlignment="1">
      <alignment horizontal="left"/>
    </xf>
    <xf numFmtId="0" fontId="5" fillId="0" borderId="38" xfId="0" applyFont="1" applyBorder="1"/>
    <xf numFmtId="4" fontId="5" fillId="0" borderId="38" xfId="0" applyNumberFormat="1" applyFont="1" applyBorder="1" applyAlignment="1">
      <alignment horizontal="right"/>
    </xf>
    <xf numFmtId="4" fontId="5" fillId="0" borderId="38" xfId="0" applyNumberFormat="1" applyFont="1" applyBorder="1" applyAlignment="1">
      <alignment horizontal="center"/>
    </xf>
    <xf numFmtId="4" fontId="5" fillId="0" borderId="39" xfId="0" applyNumberFormat="1" applyFont="1" applyBorder="1" applyAlignment="1">
      <alignment horizontal="center"/>
    </xf>
    <xf numFmtId="4" fontId="6" fillId="6" borderId="18" xfId="0" applyNumberFormat="1" applyFont="1" applyFill="1" applyBorder="1" applyAlignment="1">
      <alignment horizontal="right"/>
    </xf>
    <xf numFmtId="4" fontId="5" fillId="6" borderId="18" xfId="0" applyNumberFormat="1" applyFont="1" applyFill="1" applyBorder="1" applyAlignment="1">
      <alignment horizontal="center"/>
    </xf>
    <xf numFmtId="4" fontId="5" fillId="6" borderId="19" xfId="0" applyNumberFormat="1" applyFont="1" applyFill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6" fillId="8" borderId="19" xfId="0" applyNumberFormat="1" applyFont="1" applyFill="1" applyBorder="1"/>
    <xf numFmtId="4" fontId="5" fillId="0" borderId="20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0" borderId="38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4" fontId="5" fillId="0" borderId="26" xfId="0" applyNumberFormat="1" applyFont="1" applyFill="1" applyBorder="1" applyAlignment="1">
      <alignment horizontal="right"/>
    </xf>
    <xf numFmtId="4" fontId="5" fillId="0" borderId="18" xfId="0" applyNumberFormat="1" applyFont="1" applyFill="1" applyBorder="1" applyAlignment="1">
      <alignment horizontal="right"/>
    </xf>
    <xf numFmtId="4" fontId="6" fillId="9" borderId="18" xfId="0" applyNumberFormat="1" applyFont="1" applyFill="1" applyBorder="1" applyAlignment="1">
      <alignment horizontal="right"/>
    </xf>
    <xf numFmtId="4" fontId="5" fillId="9" borderId="18" xfId="0" applyNumberFormat="1" applyFont="1" applyFill="1" applyBorder="1" applyAlignment="1">
      <alignment horizontal="center"/>
    </xf>
    <xf numFmtId="4" fontId="6" fillId="0" borderId="42" xfId="0" applyNumberFormat="1" applyFont="1" applyBorder="1"/>
    <xf numFmtId="49" fontId="5" fillId="0" borderId="27" xfId="0" applyNumberFormat="1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4" fontId="5" fillId="0" borderId="20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 wrapText="1"/>
    </xf>
    <xf numFmtId="4" fontId="5" fillId="0" borderId="20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right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 wrapText="1"/>
    </xf>
    <xf numFmtId="4" fontId="5" fillId="0" borderId="38" xfId="0" applyNumberFormat="1" applyFont="1" applyFill="1" applyBorder="1" applyAlignment="1">
      <alignment horizontal="center"/>
    </xf>
    <xf numFmtId="4" fontId="5" fillId="0" borderId="39" xfId="0" applyNumberFormat="1" applyFont="1" applyFill="1" applyBorder="1" applyAlignment="1">
      <alignment horizontal="right"/>
    </xf>
    <xf numFmtId="4" fontId="6" fillId="6" borderId="18" xfId="0" applyNumberFormat="1" applyFont="1" applyFill="1" applyBorder="1" applyAlignment="1">
      <alignment horizontal="right" vertical="center"/>
    </xf>
    <xf numFmtId="4" fontId="5" fillId="6" borderId="19" xfId="0" applyNumberFormat="1" applyFont="1" applyFill="1" applyBorder="1" applyAlignment="1">
      <alignment horizontal="right"/>
    </xf>
    <xf numFmtId="4" fontId="5" fillId="7" borderId="18" xfId="0" applyNumberFormat="1" applyFont="1" applyFill="1" applyBorder="1" applyAlignment="1">
      <alignment horizontal="center"/>
    </xf>
    <xf numFmtId="4" fontId="5" fillId="7" borderId="19" xfId="0" applyNumberFormat="1" applyFont="1" applyFill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5" fillId="6" borderId="18" xfId="0" applyNumberFormat="1" applyFont="1" applyFill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5" fillId="0" borderId="11" xfId="0" applyFont="1" applyBorder="1"/>
    <xf numFmtId="0" fontId="5" fillId="0" borderId="18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4" fontId="5" fillId="0" borderId="21" xfId="0" applyNumberFormat="1" applyFont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4" fontId="5" fillId="0" borderId="26" xfId="0" applyNumberFormat="1" applyFont="1" applyBorder="1" applyAlignment="1">
      <alignment horizontal="right"/>
    </xf>
    <xf numFmtId="0" fontId="6" fillId="8" borderId="17" xfId="0" applyFont="1" applyFill="1" applyBorder="1"/>
    <xf numFmtId="0" fontId="6" fillId="8" borderId="25" xfId="0" applyFont="1" applyFill="1" applyBorder="1"/>
    <xf numFmtId="4" fontId="6" fillId="8" borderId="18" xfId="0" applyNumberFormat="1" applyFont="1" applyFill="1" applyBorder="1" applyAlignment="1">
      <alignment horizontal="right"/>
    </xf>
    <xf numFmtId="4" fontId="6" fillId="8" borderId="19" xfId="0" applyNumberFormat="1" applyFont="1" applyFill="1" applyBorder="1" applyAlignment="1">
      <alignment horizontal="right"/>
    </xf>
    <xf numFmtId="0" fontId="5" fillId="2" borderId="49" xfId="0" applyFont="1" applyFill="1" applyBorder="1" applyAlignment="1">
      <alignment vertical="center" wrapText="1"/>
    </xf>
    <xf numFmtId="0" fontId="15" fillId="0" borderId="0" xfId="0" applyFont="1"/>
    <xf numFmtId="0" fontId="5" fillId="2" borderId="54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/>
    </xf>
    <xf numFmtId="0" fontId="6" fillId="17" borderId="17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6" fillId="17" borderId="47" xfId="0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6" fillId="17" borderId="19" xfId="0" applyFont="1" applyFill="1" applyBorder="1" applyAlignment="1">
      <alignment horizontal="center" vertical="center" wrapText="1"/>
    </xf>
    <xf numFmtId="4" fontId="5" fillId="2" borderId="51" xfId="0" applyNumberFormat="1" applyFont="1" applyFill="1" applyBorder="1" applyAlignment="1">
      <alignment horizontal="left" vertical="center" wrapText="1"/>
    </xf>
    <xf numFmtId="4" fontId="5" fillId="2" borderId="23" xfId="0" applyNumberFormat="1" applyFont="1" applyFill="1" applyBorder="1" applyAlignment="1">
      <alignment vertical="center" wrapText="1"/>
    </xf>
    <xf numFmtId="4" fontId="5" fillId="2" borderId="52" xfId="0" applyNumberFormat="1" applyFont="1" applyFill="1" applyBorder="1" applyAlignment="1">
      <alignment horizontal="left" vertical="center" wrapText="1"/>
    </xf>
    <xf numFmtId="4" fontId="5" fillId="2" borderId="24" xfId="0" applyNumberFormat="1" applyFont="1" applyFill="1" applyBorder="1" applyAlignment="1">
      <alignment vertical="center" wrapText="1"/>
    </xf>
    <xf numFmtId="4" fontId="5" fillId="2" borderId="38" xfId="0" applyNumberFormat="1" applyFont="1" applyFill="1" applyBorder="1" applyAlignment="1">
      <alignment vertical="center" wrapText="1"/>
    </xf>
    <xf numFmtId="0" fontId="6" fillId="16" borderId="30" xfId="0" applyFont="1" applyFill="1" applyBorder="1" applyAlignment="1">
      <alignment vertical="center" wrapText="1"/>
    </xf>
    <xf numFmtId="0" fontId="6" fillId="16" borderId="44" xfId="0" applyFont="1" applyFill="1" applyBorder="1" applyAlignment="1">
      <alignment vertical="center" wrapText="1"/>
    </xf>
    <xf numFmtId="0" fontId="6" fillId="16" borderId="25" xfId="0" applyFont="1" applyFill="1" applyBorder="1" applyAlignment="1">
      <alignment vertical="center" wrapText="1"/>
    </xf>
    <xf numFmtId="4" fontId="6" fillId="16" borderId="25" xfId="0" applyNumberFormat="1" applyFont="1" applyFill="1" applyBorder="1" applyAlignment="1">
      <alignment vertical="center" wrapText="1"/>
    </xf>
    <xf numFmtId="4" fontId="6" fillId="17" borderId="44" xfId="0" applyNumberFormat="1" applyFont="1" applyFill="1" applyBorder="1" applyAlignment="1">
      <alignment vertical="center" wrapText="1"/>
    </xf>
    <xf numFmtId="4" fontId="6" fillId="16" borderId="18" xfId="0" applyNumberFormat="1" applyFont="1" applyFill="1" applyBorder="1" applyAlignment="1">
      <alignment vertical="center" wrapText="1"/>
    </xf>
    <xf numFmtId="4" fontId="6" fillId="16" borderId="19" xfId="0" applyNumberFormat="1" applyFont="1" applyFill="1" applyBorder="1" applyAlignment="1">
      <alignment vertical="center" wrapText="1"/>
    </xf>
    <xf numFmtId="4" fontId="5" fillId="2" borderId="14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indent="2"/>
    </xf>
    <xf numFmtId="4" fontId="5" fillId="0" borderId="48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6" fillId="8" borderId="56" xfId="0" applyNumberFormat="1" applyFont="1" applyFill="1" applyBorder="1" applyAlignment="1">
      <alignment horizontal="right"/>
    </xf>
    <xf numFmtId="4" fontId="6" fillId="7" borderId="18" xfId="0" applyNumberFormat="1" applyFont="1" applyFill="1" applyBorder="1" applyAlignment="1">
      <alignment horizontal="right" vertical="center" wrapText="1"/>
    </xf>
    <xf numFmtId="4" fontId="6" fillId="7" borderId="18" xfId="0" applyNumberFormat="1" applyFont="1" applyFill="1" applyBorder="1" applyAlignment="1">
      <alignment horizontal="right"/>
    </xf>
    <xf numFmtId="4" fontId="6" fillId="7" borderId="19" xfId="0" applyNumberFormat="1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" fontId="6" fillId="9" borderId="19" xfId="0" applyNumberFormat="1" applyFont="1" applyFill="1" applyBorder="1" applyAlignment="1">
      <alignment horizontal="right"/>
    </xf>
    <xf numFmtId="4" fontId="6" fillId="4" borderId="19" xfId="0" applyNumberFormat="1" applyFont="1" applyFill="1" applyBorder="1" applyAlignment="1">
      <alignment horizontal="right"/>
    </xf>
    <xf numFmtId="4" fontId="6" fillId="4" borderId="18" xfId="0" applyNumberFormat="1" applyFont="1" applyFill="1" applyBorder="1" applyAlignment="1">
      <alignment horizontal="right"/>
    </xf>
    <xf numFmtId="4" fontId="6" fillId="11" borderId="18" xfId="0" applyNumberFormat="1" applyFont="1" applyFill="1" applyBorder="1" applyAlignment="1">
      <alignment horizontal="right"/>
    </xf>
    <xf numFmtId="4" fontId="6" fillId="11" borderId="19" xfId="0" applyNumberFormat="1" applyFont="1" applyFill="1" applyBorder="1" applyAlignment="1">
      <alignment horizontal="right"/>
    </xf>
    <xf numFmtId="4" fontId="5" fillId="7" borderId="18" xfId="0" applyNumberFormat="1" applyFont="1" applyFill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2" fontId="6" fillId="8" borderId="18" xfId="0" applyNumberFormat="1" applyFont="1" applyFill="1" applyBorder="1" applyAlignment="1">
      <alignment horizontal="right"/>
    </xf>
    <xf numFmtId="2" fontId="6" fillId="8" borderId="19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/>
    <xf numFmtId="4" fontId="5" fillId="0" borderId="8" xfId="0" applyNumberFormat="1" applyFont="1" applyBorder="1" applyAlignment="1"/>
    <xf numFmtId="4" fontId="5" fillId="0" borderId="38" xfId="0" applyNumberFormat="1" applyFont="1" applyBorder="1" applyAlignment="1"/>
    <xf numFmtId="4" fontId="5" fillId="0" borderId="39" xfId="0" applyNumberFormat="1" applyFont="1" applyBorder="1" applyAlignment="1"/>
    <xf numFmtId="4" fontId="5" fillId="9" borderId="18" xfId="0" applyNumberFormat="1" applyFont="1" applyFill="1" applyBorder="1" applyAlignment="1"/>
    <xf numFmtId="4" fontId="5" fillId="9" borderId="19" xfId="0" applyNumberFormat="1" applyFont="1" applyFill="1" applyBorder="1" applyAlignment="1"/>
    <xf numFmtId="2" fontId="5" fillId="0" borderId="1" xfId="0" applyNumberFormat="1" applyFont="1" applyBorder="1" applyAlignment="1"/>
    <xf numFmtId="2" fontId="5" fillId="0" borderId="10" xfId="0" applyNumberFormat="1" applyFont="1" applyBorder="1" applyAlignment="1"/>
    <xf numFmtId="4" fontId="5" fillId="0" borderId="3" xfId="0" applyNumberFormat="1" applyFont="1" applyFill="1" applyBorder="1" applyAlignment="1"/>
    <xf numFmtId="4" fontId="5" fillId="0" borderId="8" xfId="0" applyNumberFormat="1" applyFont="1" applyFill="1" applyBorder="1" applyAlignment="1"/>
    <xf numFmtId="4" fontId="5" fillId="9" borderId="18" xfId="0" applyNumberFormat="1" applyFont="1" applyFill="1" applyBorder="1" applyAlignment="1">
      <alignment horizontal="right"/>
    </xf>
    <xf numFmtId="4" fontId="5" fillId="9" borderId="19" xfId="0" applyNumberFormat="1" applyFont="1" applyFill="1" applyBorder="1" applyAlignment="1">
      <alignment horizontal="right"/>
    </xf>
    <xf numFmtId="4" fontId="6" fillId="13" borderId="18" xfId="0" applyNumberFormat="1" applyFont="1" applyFill="1" applyBorder="1" applyAlignment="1">
      <alignment horizontal="right"/>
    </xf>
    <xf numFmtId="4" fontId="5" fillId="13" borderId="18" xfId="0" applyNumberFormat="1" applyFont="1" applyFill="1" applyBorder="1" applyAlignment="1">
      <alignment horizontal="right"/>
    </xf>
    <xf numFmtId="4" fontId="5" fillId="13" borderId="19" xfId="0" applyNumberFormat="1" applyFont="1" applyFill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6" fillId="6" borderId="14" xfId="0" applyNumberFormat="1" applyFont="1" applyFill="1" applyBorder="1" applyAlignment="1">
      <alignment horizontal="right"/>
    </xf>
    <xf numFmtId="4" fontId="6" fillId="6" borderId="15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right"/>
    </xf>
    <xf numFmtId="4" fontId="6" fillId="6" borderId="5" xfId="0" applyNumberFormat="1" applyFont="1" applyFill="1" applyBorder="1" applyAlignment="1">
      <alignment horizontal="right"/>
    </xf>
    <xf numFmtId="4" fontId="5" fillId="2" borderId="10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4" fontId="6" fillId="15" borderId="47" xfId="0" applyNumberFormat="1" applyFont="1" applyFill="1" applyBorder="1" applyAlignment="1">
      <alignment vertical="center" wrapText="1"/>
    </xf>
    <xf numFmtId="4" fontId="6" fillId="15" borderId="18" xfId="0" applyNumberFormat="1" applyFont="1" applyFill="1" applyBorder="1" applyAlignment="1">
      <alignment vertical="center" wrapText="1"/>
    </xf>
    <xf numFmtId="4" fontId="6" fillId="15" borderId="19" xfId="0" applyNumberFormat="1" applyFont="1" applyFill="1" applyBorder="1" applyAlignment="1">
      <alignment vertical="center" wrapText="1"/>
    </xf>
    <xf numFmtId="4" fontId="5" fillId="2" borderId="8" xfId="0" applyNumberFormat="1" applyFont="1" applyFill="1" applyBorder="1" applyAlignment="1">
      <alignment vertical="center" wrapText="1"/>
    </xf>
    <xf numFmtId="4" fontId="5" fillId="2" borderId="21" xfId="0" applyNumberFormat="1" applyFont="1" applyFill="1" applyBorder="1" applyAlignment="1">
      <alignment vertical="center" wrapText="1"/>
    </xf>
    <xf numFmtId="4" fontId="5" fillId="15" borderId="18" xfId="0" applyNumberFormat="1" applyFont="1" applyFill="1" applyBorder="1" applyAlignment="1"/>
    <xf numFmtId="4" fontId="5" fillId="15" borderId="19" xfId="0" applyNumberFormat="1" applyFont="1" applyFill="1" applyBorder="1" applyAlignment="1"/>
    <xf numFmtId="4" fontId="5" fillId="2" borderId="39" xfId="0" applyNumberFormat="1" applyFont="1" applyFill="1" applyBorder="1" applyAlignment="1">
      <alignment vertical="center" wrapText="1"/>
    </xf>
    <xf numFmtId="4" fontId="5" fillId="15" borderId="18" xfId="0" applyNumberFormat="1" applyFont="1" applyFill="1" applyBorder="1" applyAlignment="1">
      <alignment horizontal="right"/>
    </xf>
    <xf numFmtId="4" fontId="5" fillId="15" borderId="19" xfId="0" applyNumberFormat="1" applyFont="1" applyFill="1" applyBorder="1" applyAlignment="1">
      <alignment horizontal="right"/>
    </xf>
    <xf numFmtId="4" fontId="5" fillId="0" borderId="12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4" fontId="5" fillId="2" borderId="26" xfId="0" applyNumberFormat="1" applyFont="1" applyFill="1" applyBorder="1" applyAlignment="1">
      <alignment vertical="center"/>
    </xf>
    <xf numFmtId="4" fontId="6" fillId="17" borderId="19" xfId="0" applyNumberFormat="1" applyFont="1" applyFill="1" applyBorder="1" applyAlignment="1">
      <alignment vertical="center" wrapText="1"/>
    </xf>
    <xf numFmtId="4" fontId="5" fillId="17" borderId="19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" fontId="6" fillId="6" borderId="18" xfId="0" applyNumberFormat="1" applyFont="1" applyFill="1" applyBorder="1" applyAlignment="1">
      <alignment horizontal="right" vertical="center" wrapText="1"/>
    </xf>
    <xf numFmtId="4" fontId="6" fillId="6" borderId="19" xfId="0" applyNumberFormat="1" applyFont="1" applyFill="1" applyBorder="1" applyAlignment="1">
      <alignment horizontal="right"/>
    </xf>
    <xf numFmtId="0" fontId="5" fillId="2" borderId="43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vertical="center"/>
    </xf>
    <xf numFmtId="4" fontId="5" fillId="2" borderId="38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4" fontId="6" fillId="3" borderId="18" xfId="0" applyNumberFormat="1" applyFont="1" applyFill="1" applyBorder="1" applyAlignment="1">
      <alignment horizontal="right"/>
    </xf>
    <xf numFmtId="4" fontId="6" fillId="3" borderId="19" xfId="0" applyNumberFormat="1" applyFont="1" applyFill="1" applyBorder="1" applyAlignment="1">
      <alignment horizontal="right"/>
    </xf>
    <xf numFmtId="0" fontId="5" fillId="2" borderId="38" xfId="0" applyFont="1" applyFill="1" applyBorder="1" applyAlignment="1">
      <alignment vertical="center" wrapText="1"/>
    </xf>
    <xf numFmtId="4" fontId="6" fillId="3" borderId="18" xfId="0" applyNumberFormat="1" applyFont="1" applyFill="1" applyBorder="1" applyAlignment="1">
      <alignment horizontal="center"/>
    </xf>
    <xf numFmtId="4" fontId="6" fillId="5" borderId="18" xfId="0" applyNumberFormat="1" applyFont="1" applyFill="1" applyBorder="1" applyAlignment="1">
      <alignment horizontal="right"/>
    </xf>
    <xf numFmtId="4" fontId="6" fillId="5" borderId="19" xfId="0" applyNumberFormat="1" applyFont="1" applyFill="1" applyBorder="1" applyAlignment="1">
      <alignment horizontal="right"/>
    </xf>
    <xf numFmtId="0" fontId="5" fillId="0" borderId="3" xfId="0" applyFont="1" applyFill="1" applyBorder="1"/>
    <xf numFmtId="4" fontId="6" fillId="10" borderId="18" xfId="0" applyNumberFormat="1" applyFont="1" applyFill="1" applyBorder="1" applyAlignment="1">
      <alignment horizontal="right"/>
    </xf>
    <xf numFmtId="4" fontId="6" fillId="10" borderId="19" xfId="0" applyNumberFormat="1" applyFont="1" applyFill="1" applyBorder="1" applyAlignment="1">
      <alignment horizontal="right"/>
    </xf>
    <xf numFmtId="4" fontId="6" fillId="10" borderId="18" xfId="0" applyNumberFormat="1" applyFont="1" applyFill="1" applyBorder="1" applyAlignment="1">
      <alignment horizontal="center"/>
    </xf>
    <xf numFmtId="0" fontId="6" fillId="0" borderId="44" xfId="0" applyFont="1" applyFill="1" applyBorder="1" applyAlignment="1">
      <alignment horizontal="left"/>
    </xf>
    <xf numFmtId="4" fontId="6" fillId="0" borderId="44" xfId="0" applyNumberFormat="1" applyFont="1" applyFill="1" applyBorder="1" applyAlignment="1">
      <alignment horizontal="right"/>
    </xf>
    <xf numFmtId="4" fontId="5" fillId="0" borderId="44" xfId="0" applyNumberFormat="1" applyFont="1" applyFill="1" applyBorder="1" applyAlignment="1">
      <alignment horizontal="right"/>
    </xf>
    <xf numFmtId="0" fontId="6" fillId="0" borderId="44" xfId="0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/>
    </xf>
    <xf numFmtId="0" fontId="20" fillId="0" borderId="0" xfId="0" applyFont="1"/>
    <xf numFmtId="0" fontId="2" fillId="0" borderId="0" xfId="0" applyFont="1" applyBorder="1" applyAlignment="1"/>
    <xf numFmtId="0" fontId="5" fillId="0" borderId="32" xfId="0" applyFont="1" applyBorder="1"/>
    <xf numFmtId="0" fontId="5" fillId="0" borderId="7" xfId="0" applyFont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38" xfId="0" applyFont="1" applyFill="1" applyBorder="1"/>
    <xf numFmtId="4" fontId="5" fillId="0" borderId="20" xfId="0" applyNumberFormat="1" applyFont="1" applyBorder="1" applyAlignment="1"/>
    <xf numFmtId="4" fontId="5" fillId="0" borderId="21" xfId="0" applyNumberFormat="1" applyFont="1" applyBorder="1" applyAlignment="1"/>
    <xf numFmtId="4" fontId="5" fillId="0" borderId="11" xfId="0" applyNumberFormat="1" applyFont="1" applyFill="1" applyBorder="1" applyAlignment="1"/>
    <xf numFmtId="4" fontId="5" fillId="0" borderId="12" xfId="0" applyNumberFormat="1" applyFont="1" applyFill="1" applyBorder="1" applyAlignment="1"/>
    <xf numFmtId="49" fontId="5" fillId="0" borderId="9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/>
    <xf numFmtId="0" fontId="5" fillId="0" borderId="55" xfId="0" applyFont="1" applyBorder="1" applyAlignment="1">
      <alignment horizontal="left"/>
    </xf>
    <xf numFmtId="0" fontId="5" fillId="0" borderId="5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" fontId="5" fillId="0" borderId="11" xfId="0" applyNumberFormat="1" applyFont="1" applyFill="1" applyBorder="1" applyAlignment="1">
      <alignment horizontal="right"/>
    </xf>
    <xf numFmtId="4" fontId="5" fillId="0" borderId="11" xfId="0" applyNumberFormat="1" applyFont="1" applyFill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9" fontId="5" fillId="2" borderId="1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5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0" fillId="0" borderId="51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33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5" fillId="2" borderId="5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right" vertical="center"/>
    </xf>
    <xf numFmtId="4" fontId="5" fillId="6" borderId="5" xfId="0" applyNumberFormat="1" applyFont="1" applyFill="1" applyBorder="1" applyAlignment="1">
      <alignment horizontal="right"/>
    </xf>
    <xf numFmtId="4" fontId="5" fillId="6" borderId="6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center"/>
    </xf>
    <xf numFmtId="4" fontId="5" fillId="0" borderId="26" xfId="0" applyNumberFormat="1" applyFont="1" applyFill="1" applyBorder="1" applyAlignment="1">
      <alignment horizontal="center"/>
    </xf>
    <xf numFmtId="4" fontId="5" fillId="9" borderId="19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 wrapText="1"/>
    </xf>
    <xf numFmtId="4" fontId="6" fillId="15" borderId="25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4" fontId="5" fillId="2" borderId="24" xfId="0" applyNumberFormat="1" applyFont="1" applyFill="1" applyBorder="1" applyAlignment="1">
      <alignment horizontal="right"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4" fontId="5" fillId="2" borderId="23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9" xfId="0" applyNumberFormat="1" applyFont="1" applyBorder="1" applyAlignment="1">
      <alignment horizontal="right" vertical="center"/>
    </xf>
    <xf numFmtId="0" fontId="10" fillId="3" borderId="27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0" fillId="3" borderId="55" xfId="0" applyFont="1" applyFill="1" applyBorder="1" applyAlignment="1">
      <alignment vertical="center"/>
    </xf>
    <xf numFmtId="4" fontId="11" fillId="0" borderId="37" xfId="0" applyNumberFormat="1" applyFont="1" applyBorder="1" applyAlignment="1">
      <alignment horizontal="right" vertical="center"/>
    </xf>
    <xf numFmtId="0" fontId="10" fillId="3" borderId="17" xfId="0" applyFont="1" applyFill="1" applyBorder="1" applyAlignment="1">
      <alignment vertical="center" wrapText="1"/>
    </xf>
    <xf numFmtId="4" fontId="5" fillId="0" borderId="0" xfId="0" applyNumberFormat="1" applyFont="1" applyFill="1" applyBorder="1"/>
    <xf numFmtId="0" fontId="5" fillId="0" borderId="23" xfId="0" applyFont="1" applyBorder="1" applyAlignment="1"/>
    <xf numFmtId="0" fontId="5" fillId="0" borderId="37" xfId="0" applyFont="1" applyBorder="1" applyAlignment="1"/>
    <xf numFmtId="0" fontId="5" fillId="0" borderId="22" xfId="0" applyFont="1" applyBorder="1" applyAlignment="1"/>
    <xf numFmtId="0" fontId="5" fillId="0" borderId="32" xfId="0" applyFont="1" applyBorder="1" applyAlignment="1"/>
    <xf numFmtId="0" fontId="5" fillId="0" borderId="60" xfId="0" applyFont="1" applyBorder="1" applyAlignment="1"/>
    <xf numFmtId="0" fontId="5" fillId="0" borderId="32" xfId="0" applyFont="1" applyFill="1" applyBorder="1" applyAlignment="1"/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7" xfId="0" applyFont="1" applyFill="1" applyBorder="1" applyAlignment="1">
      <alignment horizontal="left"/>
    </xf>
    <xf numFmtId="0" fontId="5" fillId="0" borderId="29" xfId="0" applyFont="1" applyFill="1" applyBorder="1" applyAlignment="1"/>
    <xf numFmtId="0" fontId="5" fillId="0" borderId="25" xfId="0" applyFont="1" applyFill="1" applyBorder="1" applyAlignment="1"/>
    <xf numFmtId="0" fontId="5" fillId="0" borderId="24" xfId="0" applyFont="1" applyBorder="1" applyAlignment="1"/>
    <xf numFmtId="0" fontId="5" fillId="0" borderId="17" xfId="0" applyFont="1" applyFill="1" applyBorder="1" applyAlignment="1">
      <alignment horizontal="left"/>
    </xf>
    <xf numFmtId="0" fontId="5" fillId="0" borderId="29" xfId="0" applyFont="1" applyBorder="1" applyAlignment="1"/>
    <xf numFmtId="0" fontId="21" fillId="0" borderId="59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7" borderId="30" xfId="0" applyFont="1" applyFill="1" applyBorder="1" applyAlignment="1">
      <alignment horizontal="left"/>
    </xf>
    <xf numFmtId="0" fontId="6" fillId="7" borderId="25" xfId="0" applyFont="1" applyFill="1" applyBorder="1" applyAlignment="1">
      <alignment horizontal="left"/>
    </xf>
    <xf numFmtId="0" fontId="6" fillId="6" borderId="30" xfId="0" applyFont="1" applyFill="1" applyBorder="1" applyAlignment="1"/>
    <xf numFmtId="0" fontId="6" fillId="6" borderId="25" xfId="0" applyFont="1" applyFill="1" applyBorder="1" applyAlignment="1"/>
    <xf numFmtId="0" fontId="6" fillId="8" borderId="30" xfId="0" applyFont="1" applyFill="1" applyBorder="1" applyAlignment="1">
      <alignment horizontal="left"/>
    </xf>
    <xf numFmtId="0" fontId="6" fillId="8" borderId="25" xfId="0" applyFont="1" applyFill="1" applyBorder="1" applyAlignment="1">
      <alignment horizontal="left"/>
    </xf>
    <xf numFmtId="0" fontId="6" fillId="6" borderId="30" xfId="0" applyFont="1" applyFill="1" applyBorder="1" applyAlignment="1">
      <alignment horizontal="left"/>
    </xf>
    <xf numFmtId="0" fontId="6" fillId="6" borderId="25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justify" wrapText="1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6" fillId="12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6" borderId="17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10" borderId="17" xfId="0" applyFont="1" applyFill="1" applyBorder="1" applyAlignment="1">
      <alignment horizontal="left"/>
    </xf>
    <xf numFmtId="0" fontId="6" fillId="10" borderId="18" xfId="0" applyFont="1" applyFill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4" borderId="25" xfId="0" applyFont="1" applyFill="1" applyBorder="1" applyAlignment="1">
      <alignment horizontal="left"/>
    </xf>
    <xf numFmtId="0" fontId="6" fillId="11" borderId="30" xfId="0" applyFont="1" applyFill="1" applyBorder="1" applyAlignment="1">
      <alignment horizontal="left"/>
    </xf>
    <xf numFmtId="0" fontId="6" fillId="11" borderId="25" xfId="0" applyFont="1" applyFill="1" applyBorder="1" applyAlignment="1">
      <alignment horizontal="left"/>
    </xf>
    <xf numFmtId="0" fontId="6" fillId="9" borderId="30" xfId="0" applyFont="1" applyFill="1" applyBorder="1" applyAlignment="1">
      <alignment horizontal="left"/>
    </xf>
    <xf numFmtId="0" fontId="6" fillId="9" borderId="25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6" fillId="5" borderId="18" xfId="0" applyFont="1" applyFill="1" applyBorder="1" applyAlignment="1">
      <alignment horizontal="left"/>
    </xf>
    <xf numFmtId="0" fontId="6" fillId="7" borderId="30" xfId="0" applyFont="1" applyFill="1" applyBorder="1" applyAlignment="1">
      <alignment horizontal="left" vertical="center" wrapText="1"/>
    </xf>
    <xf numFmtId="0" fontId="6" fillId="7" borderId="25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/>
    </xf>
    <xf numFmtId="0" fontId="6" fillId="6" borderId="35" xfId="0" applyFont="1" applyFill="1" applyBorder="1" applyAlignment="1">
      <alignment horizontal="left"/>
    </xf>
    <xf numFmtId="49" fontId="6" fillId="7" borderId="30" xfId="0" applyNumberFormat="1" applyFont="1" applyFill="1" applyBorder="1" applyAlignment="1">
      <alignment horizontal="left" vertical="center"/>
    </xf>
    <xf numFmtId="49" fontId="6" fillId="7" borderId="25" xfId="0" applyNumberFormat="1" applyFont="1" applyFill="1" applyBorder="1" applyAlignment="1">
      <alignment horizontal="left" vertical="center"/>
    </xf>
    <xf numFmtId="49" fontId="6" fillId="6" borderId="30" xfId="0" applyNumberFormat="1" applyFont="1" applyFill="1" applyBorder="1" applyAlignment="1">
      <alignment horizontal="left" vertical="center"/>
    </xf>
    <xf numFmtId="49" fontId="6" fillId="6" borderId="25" xfId="0" applyNumberFormat="1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8" borderId="17" xfId="0" applyFont="1" applyFill="1" applyBorder="1" applyAlignment="1">
      <alignment horizontal="left"/>
    </xf>
    <xf numFmtId="0" fontId="6" fillId="8" borderId="18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9" borderId="30" xfId="0" applyFont="1" applyFill="1" applyBorder="1" applyAlignment="1"/>
    <xf numFmtId="0" fontId="6" fillId="9" borderId="25" xfId="0" applyFont="1" applyFill="1" applyBorder="1" applyAlignment="1"/>
    <xf numFmtId="0" fontId="6" fillId="12" borderId="34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left"/>
    </xf>
    <xf numFmtId="0" fontId="6" fillId="9" borderId="18" xfId="0" applyFont="1" applyFill="1" applyBorder="1" applyAlignment="1">
      <alignment horizontal="left"/>
    </xf>
    <xf numFmtId="0" fontId="6" fillId="13" borderId="30" xfId="0" applyFont="1" applyFill="1" applyBorder="1" applyAlignment="1">
      <alignment horizontal="left"/>
    </xf>
    <xf numFmtId="0" fontId="6" fillId="13" borderId="25" xfId="0" applyFont="1" applyFill="1" applyBorder="1" applyAlignment="1">
      <alignment horizontal="left"/>
    </xf>
    <xf numFmtId="0" fontId="6" fillId="6" borderId="36" xfId="0" applyFont="1" applyFill="1" applyBorder="1" applyAlignment="1">
      <alignment horizontal="left"/>
    </xf>
    <xf numFmtId="0" fontId="5" fillId="6" borderId="37" xfId="0" applyFont="1" applyFill="1" applyBorder="1" applyAlignment="1">
      <alignment horizontal="left"/>
    </xf>
    <xf numFmtId="0" fontId="6" fillId="15" borderId="30" xfId="0" applyFont="1" applyFill="1" applyBorder="1" applyAlignment="1">
      <alignment horizontal="left" vertical="center" wrapText="1"/>
    </xf>
    <xf numFmtId="0" fontId="6" fillId="15" borderId="44" xfId="0" applyFont="1" applyFill="1" applyBorder="1" applyAlignment="1">
      <alignment horizontal="left" vertical="center" wrapText="1"/>
    </xf>
    <xf numFmtId="0" fontId="6" fillId="15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14" borderId="30" xfId="0" applyFont="1" applyFill="1" applyBorder="1" applyAlignment="1">
      <alignment horizontal="left" vertical="center" wrapText="1"/>
    </xf>
    <xf numFmtId="0" fontId="6" fillId="14" borderId="44" xfId="0" applyFont="1" applyFill="1" applyBorder="1" applyAlignment="1">
      <alignment horizontal="left" vertical="center" wrapText="1"/>
    </xf>
    <xf numFmtId="0" fontId="6" fillId="14" borderId="46" xfId="0" applyFont="1" applyFill="1" applyBorder="1" applyAlignment="1">
      <alignment horizontal="left" vertical="center" wrapText="1"/>
    </xf>
    <xf numFmtId="0" fontId="6" fillId="14" borderId="17" xfId="0" applyFont="1" applyFill="1" applyBorder="1" applyAlignment="1">
      <alignment horizontal="left" vertical="center" wrapText="1"/>
    </xf>
    <xf numFmtId="0" fontId="6" fillId="14" borderId="1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/>
    <xf numFmtId="0" fontId="6" fillId="14" borderId="34" xfId="0" applyFont="1" applyFill="1" applyBorder="1" applyAlignment="1">
      <alignment horizontal="left" vertical="center" wrapText="1"/>
    </xf>
    <xf numFmtId="0" fontId="6" fillId="14" borderId="42" xfId="0" applyFont="1" applyFill="1" applyBorder="1" applyAlignment="1">
      <alignment horizontal="left" vertical="center" wrapText="1"/>
    </xf>
    <xf numFmtId="0" fontId="6" fillId="14" borderId="45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0" borderId="20" xfId="0" applyFont="1" applyBorder="1"/>
    <xf numFmtId="0" fontId="5" fillId="2" borderId="5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justify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14" borderId="25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16" fillId="3" borderId="27" xfId="0" applyFont="1" applyFill="1" applyBorder="1" applyAlignment="1">
      <alignment horizontal="center" vertical="center"/>
    </xf>
    <xf numFmtId="0" fontId="16" fillId="3" borderId="55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CCCCFF"/>
      <color rgb="FF9999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466724</xdr:colOff>
      <xdr:row>0</xdr:row>
      <xdr:rowOff>1019175</xdr:rowOff>
    </xdr:from>
    <xdr:to>
      <xdr:col>5</xdr:col>
      <xdr:colOff>168925</xdr:colOff>
      <xdr:row>0</xdr:row>
      <xdr:rowOff>2099693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4" y="1019175"/>
          <a:ext cx="921401" cy="108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A12" sqref="A12"/>
    </sheetView>
  </sheetViews>
  <sheetFormatPr defaultRowHeight="15"/>
  <sheetData>
    <row r="1" spans="1:11" ht="178.5" customHeight="1">
      <c r="A1" s="368"/>
      <c r="B1" s="368"/>
      <c r="C1" s="368"/>
      <c r="D1" s="368"/>
      <c r="E1" s="368"/>
      <c r="F1" s="368"/>
      <c r="G1" s="368"/>
      <c r="H1" s="368"/>
      <c r="I1" s="368"/>
      <c r="J1" s="3"/>
      <c r="K1" s="3"/>
    </row>
    <row r="2" spans="1:11" ht="26.25">
      <c r="A2" s="370" t="s">
        <v>31</v>
      </c>
      <c r="B2" s="370"/>
      <c r="C2" s="370"/>
      <c r="D2" s="370"/>
      <c r="E2" s="370"/>
      <c r="F2" s="370"/>
      <c r="G2" s="370"/>
      <c r="H2" s="370"/>
      <c r="I2" s="370"/>
      <c r="J2" s="3"/>
      <c r="K2" s="3"/>
    </row>
    <row r="3" spans="1:11">
      <c r="A3" s="371" t="s">
        <v>32</v>
      </c>
      <c r="B3" s="371"/>
      <c r="C3" s="371"/>
      <c r="D3" s="371"/>
      <c r="E3" s="371"/>
      <c r="F3" s="371"/>
      <c r="G3" s="371"/>
      <c r="H3" s="371"/>
      <c r="I3" s="371"/>
      <c r="J3" s="3"/>
      <c r="K3" s="3"/>
    </row>
    <row r="4" spans="1:11">
      <c r="A4" s="23"/>
      <c r="B4" s="23"/>
      <c r="C4" s="23"/>
      <c r="D4" s="23"/>
      <c r="E4" s="23"/>
      <c r="F4" s="23"/>
      <c r="G4" s="23"/>
      <c r="H4" s="23"/>
      <c r="I4" s="23"/>
      <c r="J4" s="3"/>
      <c r="K4" s="3"/>
    </row>
    <row r="5" spans="1:11">
      <c r="A5" s="369" t="s">
        <v>65</v>
      </c>
      <c r="B5" s="369"/>
      <c r="C5" s="369"/>
      <c r="D5" s="369"/>
      <c r="E5" s="369"/>
      <c r="F5" s="369"/>
      <c r="G5" s="369"/>
      <c r="H5" s="369"/>
      <c r="I5" s="369"/>
      <c r="J5" s="3"/>
      <c r="K5" s="3"/>
    </row>
    <row r="6" spans="1:11">
      <c r="A6" s="24"/>
      <c r="B6" s="24"/>
      <c r="C6" s="24"/>
      <c r="D6" s="24"/>
      <c r="E6" s="24"/>
      <c r="F6" s="24"/>
      <c r="G6" s="24"/>
      <c r="H6" s="24"/>
      <c r="I6" s="24"/>
      <c r="J6" s="3"/>
      <c r="K6" s="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3"/>
      <c r="K7" s="3"/>
    </row>
    <row r="8" spans="1:11" ht="33.75">
      <c r="A8" s="372" t="s">
        <v>444</v>
      </c>
      <c r="B8" s="372"/>
      <c r="C8" s="372"/>
      <c r="D8" s="372"/>
      <c r="E8" s="372"/>
      <c r="F8" s="372"/>
      <c r="G8" s="372"/>
      <c r="H8" s="372"/>
      <c r="I8" s="372"/>
      <c r="J8" s="3"/>
      <c r="K8" s="3"/>
    </row>
    <row r="9" spans="1:11">
      <c r="A9" s="369" t="s">
        <v>0</v>
      </c>
      <c r="B9" s="369"/>
      <c r="C9" s="369"/>
      <c r="D9" s="369"/>
      <c r="E9" s="369"/>
      <c r="F9" s="369"/>
      <c r="G9" s="369"/>
      <c r="H9" s="369"/>
      <c r="I9" s="369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4" customHeight="1">
      <c r="A11" s="365" t="s">
        <v>617</v>
      </c>
      <c r="B11" s="366"/>
      <c r="C11" s="366"/>
      <c r="D11" s="366"/>
      <c r="E11" s="366"/>
      <c r="F11" s="366"/>
      <c r="G11" s="366"/>
      <c r="H11" s="366"/>
      <c r="I11" s="367"/>
      <c r="J11" s="3"/>
      <c r="K11" s="3"/>
    </row>
    <row r="12" spans="1:11">
      <c r="A12" s="4"/>
      <c r="B12" s="4"/>
      <c r="C12" s="4"/>
      <c r="D12" s="4"/>
      <c r="E12" s="4"/>
      <c r="F12" s="4"/>
      <c r="G12" s="4"/>
      <c r="H12" s="4"/>
      <c r="I12" s="273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7">
    <mergeCell ref="A11:I11"/>
    <mergeCell ref="A1:I1"/>
    <mergeCell ref="A9:I9"/>
    <mergeCell ref="A2:I2"/>
    <mergeCell ref="A3:I3"/>
    <mergeCell ref="A8:I8"/>
    <mergeCell ref="A5:I5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view="pageLayout" topLeftCell="A181" zoomScaleNormal="100" workbookViewId="0">
      <selection activeCell="B162" sqref="B162"/>
    </sheetView>
  </sheetViews>
  <sheetFormatPr defaultRowHeight="15"/>
  <cols>
    <col min="1" max="1" width="8.140625" style="33" customWidth="1"/>
    <col min="2" max="2" width="50.28515625" style="33" customWidth="1"/>
    <col min="3" max="3" width="15.5703125" style="33" customWidth="1"/>
    <col min="4" max="4" width="13.85546875" style="33" customWidth="1"/>
    <col min="5" max="5" width="14.28515625" style="33" customWidth="1"/>
    <col min="6" max="6" width="9.42578125" style="33" customWidth="1"/>
    <col min="7" max="7" width="9" style="33" bestFit="1" customWidth="1"/>
    <col min="8" max="16384" width="9.140625" style="33"/>
  </cols>
  <sheetData>
    <row r="1" spans="1:9" ht="15.75">
      <c r="A1" s="25" t="s">
        <v>445</v>
      </c>
      <c r="B1" s="25"/>
      <c r="C1" s="26"/>
      <c r="D1" s="26"/>
      <c r="E1" s="26"/>
      <c r="F1" s="26"/>
      <c r="G1" s="26"/>
      <c r="H1" s="2"/>
      <c r="I1" s="2"/>
    </row>
    <row r="2" spans="1:9" ht="15.75" thickBot="1"/>
    <row r="3" spans="1:9">
      <c r="A3" s="404" t="s">
        <v>1</v>
      </c>
      <c r="B3" s="405"/>
      <c r="C3" s="391" t="s">
        <v>2</v>
      </c>
      <c r="D3" s="389" t="s">
        <v>29</v>
      </c>
      <c r="E3" s="389" t="s">
        <v>30</v>
      </c>
      <c r="F3" s="391" t="s">
        <v>3</v>
      </c>
      <c r="G3" s="393" t="s">
        <v>4</v>
      </c>
      <c r="H3" s="36"/>
      <c r="I3" s="36"/>
    </row>
    <row r="4" spans="1:9" ht="15.75" thickBot="1">
      <c r="A4" s="406"/>
      <c r="B4" s="407"/>
      <c r="C4" s="392"/>
      <c r="D4" s="390"/>
      <c r="E4" s="390"/>
      <c r="F4" s="392"/>
      <c r="G4" s="394"/>
    </row>
    <row r="5" spans="1:9">
      <c r="A5" s="416" t="s">
        <v>5</v>
      </c>
      <c r="B5" s="417"/>
      <c r="C5" s="109">
        <v>104571502.45</v>
      </c>
      <c r="D5" s="109">
        <v>96671000</v>
      </c>
      <c r="E5" s="109">
        <v>97750993.459999993</v>
      </c>
      <c r="F5" s="109">
        <f t="shared" ref="F5:F10" si="0">C5/D5*100</f>
        <v>108.17256721250428</v>
      </c>
      <c r="G5" s="141">
        <f t="shared" ref="G5:G10" si="1">C5/E5*100</f>
        <v>106.97743188951934</v>
      </c>
    </row>
    <row r="6" spans="1:9">
      <c r="A6" s="418" t="s">
        <v>6</v>
      </c>
      <c r="B6" s="419"/>
      <c r="C6" s="67">
        <v>17834868.309999999</v>
      </c>
      <c r="D6" s="67">
        <v>12403000</v>
      </c>
      <c r="E6" s="67">
        <v>16277909.51</v>
      </c>
      <c r="F6" s="67">
        <f t="shared" si="0"/>
        <v>143.79479408207692</v>
      </c>
      <c r="G6" s="139">
        <f t="shared" si="1"/>
        <v>109.56485720137168</v>
      </c>
    </row>
    <row r="7" spans="1:9">
      <c r="A7" s="418" t="s">
        <v>7</v>
      </c>
      <c r="B7" s="419"/>
      <c r="C7" s="67">
        <v>1627020</v>
      </c>
      <c r="D7" s="67">
        <v>450000</v>
      </c>
      <c r="E7" s="67">
        <v>586860</v>
      </c>
      <c r="F7" s="67">
        <f t="shared" si="0"/>
        <v>361.56</v>
      </c>
      <c r="G7" s="139">
        <f t="shared" si="1"/>
        <v>277.24159083938247</v>
      </c>
    </row>
    <row r="8" spans="1:9">
      <c r="A8" s="418" t="s">
        <v>8</v>
      </c>
      <c r="B8" s="419"/>
      <c r="C8" s="67">
        <v>427864367.06</v>
      </c>
      <c r="D8" s="67">
        <v>33781800</v>
      </c>
      <c r="E8" s="67">
        <v>52253800.25</v>
      </c>
      <c r="F8" s="67">
        <f t="shared" si="0"/>
        <v>1266.5528984837988</v>
      </c>
      <c r="G8" s="139">
        <f t="shared" si="1"/>
        <v>818.81961697130339</v>
      </c>
    </row>
    <row r="9" spans="1:9" ht="15.75" thickBot="1">
      <c r="A9" s="408" t="s">
        <v>358</v>
      </c>
      <c r="B9" s="409"/>
      <c r="C9" s="102">
        <v>-383880960.13</v>
      </c>
      <c r="D9" s="102">
        <v>-864500</v>
      </c>
      <c r="E9" s="102">
        <v>-1415500</v>
      </c>
      <c r="F9" s="180">
        <f t="shared" si="0"/>
        <v>44404.969361480624</v>
      </c>
      <c r="G9" s="181">
        <f t="shared" si="1"/>
        <v>27119.813502649242</v>
      </c>
    </row>
    <row r="10" spans="1:9" ht="15.75" thickBot="1">
      <c r="A10" s="377" t="s">
        <v>9</v>
      </c>
      <c r="B10" s="378"/>
      <c r="C10" s="151">
        <f>SUM(C5:C9)</f>
        <v>168016797.69000006</v>
      </c>
      <c r="D10" s="151">
        <f>SUM(D5:D9)</f>
        <v>142441300</v>
      </c>
      <c r="E10" s="151">
        <f>SUM(E5:E9)</f>
        <v>165454063.22</v>
      </c>
      <c r="F10" s="151">
        <f t="shared" si="0"/>
        <v>117.95511392412178</v>
      </c>
      <c r="G10" s="182">
        <f t="shared" si="1"/>
        <v>101.54890996336093</v>
      </c>
    </row>
    <row r="11" spans="1:9" ht="9.75" customHeight="1"/>
    <row r="12" spans="1:9">
      <c r="A12" s="53" t="s">
        <v>357</v>
      </c>
    </row>
    <row r="13" spans="1:9" ht="29.25" customHeight="1">
      <c r="A13" s="397" t="s">
        <v>446</v>
      </c>
      <c r="B13" s="397"/>
      <c r="C13" s="397"/>
      <c r="D13" s="397"/>
      <c r="E13" s="397"/>
      <c r="F13" s="397"/>
      <c r="G13" s="397"/>
    </row>
    <row r="15" spans="1:9" ht="15.75">
      <c r="A15" s="25" t="s">
        <v>447</v>
      </c>
      <c r="B15" s="25"/>
      <c r="C15" s="26"/>
      <c r="D15" s="26"/>
      <c r="E15" s="26"/>
      <c r="F15" s="26"/>
      <c r="G15" s="26"/>
      <c r="H15" s="2"/>
      <c r="I15" s="2"/>
    </row>
    <row r="16" spans="1:9" ht="7.5" customHeight="1" thickBot="1"/>
    <row r="17" spans="1:9" ht="15" customHeight="1">
      <c r="A17" s="402" t="s">
        <v>10</v>
      </c>
      <c r="B17" s="398" t="s">
        <v>66</v>
      </c>
      <c r="C17" s="398" t="s">
        <v>2</v>
      </c>
      <c r="D17" s="395" t="s">
        <v>29</v>
      </c>
      <c r="E17" s="395" t="s">
        <v>30</v>
      </c>
      <c r="F17" s="398" t="s">
        <v>3</v>
      </c>
      <c r="G17" s="400" t="s">
        <v>4</v>
      </c>
      <c r="H17" s="36"/>
      <c r="I17" s="36"/>
    </row>
    <row r="18" spans="1:9" ht="15.75" thickBot="1">
      <c r="A18" s="403"/>
      <c r="B18" s="399"/>
      <c r="C18" s="399"/>
      <c r="D18" s="396"/>
      <c r="E18" s="396"/>
      <c r="F18" s="399"/>
      <c r="G18" s="401"/>
    </row>
    <row r="19" spans="1:9" ht="15" customHeight="1">
      <c r="A19" s="8" t="s">
        <v>33</v>
      </c>
      <c r="B19" s="9" t="s">
        <v>34</v>
      </c>
      <c r="C19" s="27">
        <v>21140873.420000002</v>
      </c>
      <c r="D19" s="27">
        <v>20500000</v>
      </c>
      <c r="E19" s="27">
        <v>20500000</v>
      </c>
      <c r="F19" s="27">
        <v>136.4</v>
      </c>
      <c r="G19" s="28">
        <v>136.4</v>
      </c>
      <c r="H19" s="54"/>
      <c r="I19" s="54"/>
    </row>
    <row r="20" spans="1:9" ht="15" customHeight="1">
      <c r="A20" s="7">
        <v>1112</v>
      </c>
      <c r="B20" s="5" t="s">
        <v>398</v>
      </c>
      <c r="C20" s="29">
        <v>467771.13</v>
      </c>
      <c r="D20" s="29">
        <v>500000</v>
      </c>
      <c r="E20" s="29">
        <v>500000</v>
      </c>
      <c r="F20" s="29">
        <v>47.7</v>
      </c>
      <c r="G20" s="30">
        <v>47.7</v>
      </c>
      <c r="H20" s="54"/>
      <c r="I20" s="54"/>
    </row>
    <row r="21" spans="1:9" ht="15" customHeight="1">
      <c r="A21" s="7" t="s">
        <v>35</v>
      </c>
      <c r="B21" s="5" t="s">
        <v>399</v>
      </c>
      <c r="C21" s="29">
        <v>1848745.16</v>
      </c>
      <c r="D21" s="29">
        <v>1600000</v>
      </c>
      <c r="E21" s="29">
        <v>1711820.11</v>
      </c>
      <c r="F21" s="29">
        <v>107.9</v>
      </c>
      <c r="G21" s="30">
        <v>107.9</v>
      </c>
      <c r="H21" s="54"/>
      <c r="I21" s="54"/>
    </row>
    <row r="22" spans="1:9" ht="15" customHeight="1">
      <c r="A22" s="7" t="s">
        <v>36</v>
      </c>
      <c r="B22" s="5" t="s">
        <v>37</v>
      </c>
      <c r="C22" s="29">
        <v>16978591</v>
      </c>
      <c r="D22" s="29">
        <v>17900000</v>
      </c>
      <c r="E22" s="29">
        <v>17900000</v>
      </c>
      <c r="F22" s="29">
        <v>123.1</v>
      </c>
      <c r="G22" s="30">
        <v>123.1</v>
      </c>
      <c r="H22" s="54"/>
      <c r="I22" s="54"/>
    </row>
    <row r="23" spans="1:9" ht="15" customHeight="1" thickBot="1">
      <c r="A23" s="7" t="s">
        <v>38</v>
      </c>
      <c r="B23" s="5" t="s">
        <v>39</v>
      </c>
      <c r="C23" s="29">
        <v>3312640</v>
      </c>
      <c r="D23" s="29">
        <v>4000000</v>
      </c>
      <c r="E23" s="29">
        <v>4000000</v>
      </c>
      <c r="F23" s="29">
        <v>61.9</v>
      </c>
      <c r="G23" s="30">
        <v>61.9</v>
      </c>
      <c r="H23" s="54"/>
      <c r="I23" s="54"/>
    </row>
    <row r="24" spans="1:9" ht="15" customHeight="1" thickBot="1">
      <c r="A24" s="412" t="s">
        <v>87</v>
      </c>
      <c r="B24" s="413"/>
      <c r="C24" s="242">
        <f>SUM(C19:C23)</f>
        <v>43748620.710000001</v>
      </c>
      <c r="D24" s="242">
        <f>SUM(D19:D23)</f>
        <v>44500000</v>
      </c>
      <c r="E24" s="242">
        <f>SUM(E19:E23)</f>
        <v>44611820.109999999</v>
      </c>
      <c r="F24" s="105">
        <f>C24/D24*100</f>
        <v>98.311507213483154</v>
      </c>
      <c r="G24" s="243">
        <f>C24/E24*100</f>
        <v>98.065088136122682</v>
      </c>
      <c r="H24" s="54"/>
      <c r="I24" s="54"/>
    </row>
    <row r="25" spans="1:9" ht="15" customHeight="1" thickBot="1">
      <c r="A25" s="244" t="s">
        <v>40</v>
      </c>
      <c r="B25" s="245" t="s">
        <v>41</v>
      </c>
      <c r="C25" s="246">
        <v>41763117.060000002</v>
      </c>
      <c r="D25" s="246">
        <v>35000000</v>
      </c>
      <c r="E25" s="246">
        <v>35481179.890000001</v>
      </c>
      <c r="F25" s="246">
        <v>118.4</v>
      </c>
      <c r="G25" s="46">
        <v>118.4</v>
      </c>
      <c r="H25" s="54"/>
      <c r="I25" s="54"/>
    </row>
    <row r="26" spans="1:9" ht="15" customHeight="1" thickBot="1">
      <c r="A26" s="412" t="s">
        <v>88</v>
      </c>
      <c r="B26" s="413"/>
      <c r="C26" s="242">
        <f>SUM(C25)</f>
        <v>41763117.060000002</v>
      </c>
      <c r="D26" s="242">
        <f>SUM(D25)</f>
        <v>35000000</v>
      </c>
      <c r="E26" s="242">
        <f>SUM(E25)</f>
        <v>35481179.890000001</v>
      </c>
      <c r="F26" s="105">
        <f>C26/D26*100</f>
        <v>119.3231916</v>
      </c>
      <c r="G26" s="243">
        <f>C26/E26*100</f>
        <v>117.70498385193358</v>
      </c>
      <c r="H26" s="54"/>
      <c r="I26" s="54"/>
    </row>
    <row r="27" spans="1:9" ht="15" customHeight="1">
      <c r="A27" s="8" t="s">
        <v>42</v>
      </c>
      <c r="B27" s="9" t="s">
        <v>400</v>
      </c>
      <c r="C27" s="27">
        <v>1720.2</v>
      </c>
      <c r="D27" s="27">
        <v>70000</v>
      </c>
      <c r="E27" s="27">
        <v>70000</v>
      </c>
      <c r="F27" s="27">
        <v>129.69999999999999</v>
      </c>
      <c r="G27" s="28">
        <v>129.69999999999999</v>
      </c>
      <c r="H27" s="54"/>
      <c r="I27" s="54"/>
    </row>
    <row r="28" spans="1:9" ht="15" customHeight="1">
      <c r="A28" s="7" t="s">
        <v>43</v>
      </c>
      <c r="B28" s="5" t="s">
        <v>401</v>
      </c>
      <c r="C28" s="29">
        <v>146769.88</v>
      </c>
      <c r="D28" s="29">
        <v>1000</v>
      </c>
      <c r="E28" s="29">
        <v>146769.88</v>
      </c>
      <c r="F28" s="29">
        <v>4152.5</v>
      </c>
      <c r="G28" s="30">
        <v>4152.5</v>
      </c>
      <c r="H28" s="54"/>
      <c r="I28" s="54"/>
    </row>
    <row r="29" spans="1:9" ht="15" customHeight="1">
      <c r="A29" s="7" t="s">
        <v>44</v>
      </c>
      <c r="B29" s="5" t="s">
        <v>45</v>
      </c>
      <c r="C29" s="29">
        <v>2855437.56</v>
      </c>
      <c r="D29" s="29">
        <v>2900000</v>
      </c>
      <c r="E29" s="29">
        <v>2900000</v>
      </c>
      <c r="F29" s="29">
        <v>100.2</v>
      </c>
      <c r="G29" s="30">
        <v>100.2</v>
      </c>
      <c r="H29" s="54"/>
      <c r="I29" s="54"/>
    </row>
    <row r="30" spans="1:9">
      <c r="A30" s="7" t="s">
        <v>46</v>
      </c>
      <c r="B30" s="5" t="s">
        <v>47</v>
      </c>
      <c r="C30" s="29">
        <v>262081</v>
      </c>
      <c r="D30" s="29">
        <v>250000</v>
      </c>
      <c r="E30" s="29">
        <v>262081</v>
      </c>
      <c r="F30" s="29">
        <v>105.5</v>
      </c>
      <c r="G30" s="30">
        <v>105.5</v>
      </c>
      <c r="H30" s="54"/>
      <c r="I30" s="54"/>
    </row>
    <row r="31" spans="1:9" ht="15" customHeight="1">
      <c r="A31" s="7" t="s">
        <v>48</v>
      </c>
      <c r="B31" s="5" t="s">
        <v>49</v>
      </c>
      <c r="C31" s="29">
        <v>35018</v>
      </c>
      <c r="D31" s="29">
        <v>20000</v>
      </c>
      <c r="E31" s="29">
        <v>25500</v>
      </c>
      <c r="F31" s="29">
        <v>101</v>
      </c>
      <c r="G31" s="30">
        <v>101</v>
      </c>
      <c r="H31" s="54"/>
      <c r="I31" s="54"/>
    </row>
    <row r="32" spans="1:9" ht="15" customHeight="1">
      <c r="A32" s="7" t="s">
        <v>50</v>
      </c>
      <c r="B32" s="5" t="s">
        <v>51</v>
      </c>
      <c r="C32" s="29">
        <v>42955</v>
      </c>
      <c r="D32" s="29">
        <v>20000</v>
      </c>
      <c r="E32" s="29">
        <v>20000</v>
      </c>
      <c r="F32" s="29">
        <v>218.6</v>
      </c>
      <c r="G32" s="30">
        <v>218.6</v>
      </c>
      <c r="H32" s="54"/>
      <c r="I32" s="54"/>
    </row>
    <row r="33" spans="1:9" ht="15" customHeight="1">
      <c r="A33" s="7" t="s">
        <v>52</v>
      </c>
      <c r="B33" s="5" t="s">
        <v>53</v>
      </c>
      <c r="C33" s="29">
        <v>69016</v>
      </c>
      <c r="D33" s="29">
        <v>60000</v>
      </c>
      <c r="E33" s="29">
        <v>60000</v>
      </c>
      <c r="F33" s="29">
        <v>124</v>
      </c>
      <c r="G33" s="30">
        <v>124</v>
      </c>
      <c r="H33" s="54"/>
      <c r="I33" s="54"/>
    </row>
    <row r="34" spans="1:9" ht="15" customHeight="1">
      <c r="A34" s="7" t="s">
        <v>54</v>
      </c>
      <c r="B34" s="5" t="s">
        <v>402</v>
      </c>
      <c r="C34" s="29">
        <v>618400</v>
      </c>
      <c r="D34" s="29">
        <v>500000</v>
      </c>
      <c r="E34" s="29">
        <v>500000</v>
      </c>
      <c r="F34" s="29">
        <v>110.7</v>
      </c>
      <c r="G34" s="30">
        <v>110.7</v>
      </c>
      <c r="H34" s="54"/>
      <c r="I34" s="54"/>
    </row>
    <row r="35" spans="1:9" ht="15" customHeight="1">
      <c r="A35" s="7" t="s">
        <v>55</v>
      </c>
      <c r="B35" s="5" t="s">
        <v>403</v>
      </c>
      <c r="C35" s="29">
        <v>100303</v>
      </c>
      <c r="D35" s="29">
        <v>0</v>
      </c>
      <c r="E35" s="29">
        <v>92627</v>
      </c>
      <c r="F35" s="55" t="s">
        <v>67</v>
      </c>
      <c r="G35" s="56" t="s">
        <v>67</v>
      </c>
      <c r="H35" s="54"/>
      <c r="I35" s="54"/>
    </row>
    <row r="36" spans="1:9" ht="15" customHeight="1">
      <c r="A36" s="7" t="s">
        <v>56</v>
      </c>
      <c r="B36" s="5" t="s">
        <v>418</v>
      </c>
      <c r="C36" s="29">
        <v>-7000</v>
      </c>
      <c r="D36" s="29">
        <v>0</v>
      </c>
      <c r="E36" s="29">
        <v>0</v>
      </c>
      <c r="F36" s="55" t="s">
        <v>67</v>
      </c>
      <c r="G36" s="56" t="s">
        <v>67</v>
      </c>
      <c r="H36" s="54"/>
      <c r="I36" s="54"/>
    </row>
    <row r="37" spans="1:9">
      <c r="A37" s="7" t="s">
        <v>57</v>
      </c>
      <c r="B37" s="5" t="s">
        <v>58</v>
      </c>
      <c r="C37" s="29">
        <v>4631660</v>
      </c>
      <c r="D37" s="29">
        <v>4100000</v>
      </c>
      <c r="E37" s="29">
        <v>4100000</v>
      </c>
      <c r="F37" s="29">
        <v>115.4</v>
      </c>
      <c r="G37" s="30">
        <v>115.4</v>
      </c>
      <c r="H37" s="54"/>
      <c r="I37" s="54"/>
    </row>
    <row r="38" spans="1:9" ht="15" customHeight="1">
      <c r="A38" s="7" t="s">
        <v>59</v>
      </c>
      <c r="B38" s="5" t="s">
        <v>60</v>
      </c>
      <c r="C38" s="29">
        <v>3474394.53</v>
      </c>
      <c r="D38" s="29">
        <v>2750000</v>
      </c>
      <c r="E38" s="29">
        <v>2981015.58</v>
      </c>
      <c r="F38" s="29">
        <v>94.6</v>
      </c>
      <c r="G38" s="30">
        <v>94.6</v>
      </c>
      <c r="H38" s="54"/>
      <c r="I38" s="54"/>
    </row>
    <row r="39" spans="1:9" ht="15" customHeight="1">
      <c r="A39" s="7" t="s">
        <v>61</v>
      </c>
      <c r="B39" s="5" t="s">
        <v>420</v>
      </c>
      <c r="C39" s="29">
        <v>310.11</v>
      </c>
      <c r="D39" s="29">
        <v>0</v>
      </c>
      <c r="E39" s="29">
        <v>0</v>
      </c>
      <c r="F39" s="55" t="s">
        <v>67</v>
      </c>
      <c r="G39" s="56" t="s">
        <v>67</v>
      </c>
      <c r="H39" s="54"/>
      <c r="I39" s="54"/>
    </row>
    <row r="40" spans="1:9" ht="15" customHeight="1" thickBot="1">
      <c r="A40" s="10" t="s">
        <v>62</v>
      </c>
      <c r="B40" s="11" t="s">
        <v>419</v>
      </c>
      <c r="C40" s="31">
        <v>4009.72</v>
      </c>
      <c r="D40" s="31">
        <v>0</v>
      </c>
      <c r="E40" s="31">
        <v>0</v>
      </c>
      <c r="F40" s="247" t="s">
        <v>67</v>
      </c>
      <c r="G40" s="248" t="s">
        <v>67</v>
      </c>
      <c r="H40" s="54"/>
      <c r="I40" s="54"/>
    </row>
    <row r="41" spans="1:9" ht="15" customHeight="1" thickBot="1">
      <c r="A41" s="412" t="s">
        <v>89</v>
      </c>
      <c r="B41" s="413"/>
      <c r="C41" s="242">
        <f>SUM(C27:C40)</f>
        <v>12235075</v>
      </c>
      <c r="D41" s="242">
        <f>SUM(D27:D40)</f>
        <v>10671000</v>
      </c>
      <c r="E41" s="242">
        <f>SUM(E27:E40)</f>
        <v>11157993.460000001</v>
      </c>
      <c r="F41" s="105">
        <f>C41/D41*100</f>
        <v>114.65724861774905</v>
      </c>
      <c r="G41" s="243">
        <f>C41/E41*100</f>
        <v>109.65300386544587</v>
      </c>
      <c r="H41" s="54"/>
      <c r="I41" s="54"/>
    </row>
    <row r="42" spans="1:9" ht="15" customHeight="1" thickBot="1">
      <c r="A42" s="244" t="s">
        <v>63</v>
      </c>
      <c r="B42" s="245" t="s">
        <v>64</v>
      </c>
      <c r="C42" s="246">
        <v>6824689.6799999997</v>
      </c>
      <c r="D42" s="246">
        <v>6500000</v>
      </c>
      <c r="E42" s="246">
        <v>6500000</v>
      </c>
      <c r="F42" s="246">
        <v>104.4</v>
      </c>
      <c r="G42" s="46">
        <v>104.4</v>
      </c>
      <c r="H42" s="54"/>
      <c r="I42" s="54"/>
    </row>
    <row r="43" spans="1:9" ht="15" customHeight="1" thickBot="1">
      <c r="A43" s="412" t="s">
        <v>90</v>
      </c>
      <c r="B43" s="413"/>
      <c r="C43" s="242">
        <f>SUM(C42)</f>
        <v>6824689.6799999997</v>
      </c>
      <c r="D43" s="242">
        <f>SUM(D42)</f>
        <v>6500000</v>
      </c>
      <c r="E43" s="242">
        <f>SUM(E42)</f>
        <v>6500000</v>
      </c>
      <c r="F43" s="105">
        <f>C43/D43*100</f>
        <v>104.99522584615384</v>
      </c>
      <c r="G43" s="243">
        <f>C43/E43*100</f>
        <v>104.99522584615384</v>
      </c>
      <c r="H43" s="54"/>
      <c r="I43" s="54"/>
    </row>
    <row r="44" spans="1:9" ht="15" customHeight="1" thickBot="1">
      <c r="A44" s="428" t="s">
        <v>417</v>
      </c>
      <c r="B44" s="429"/>
      <c r="C44" s="183">
        <f>SUM(C19:C23,C25,C27:C40,C42)</f>
        <v>104571502.45000002</v>
      </c>
      <c r="D44" s="183">
        <f t="shared" ref="D44:E44" si="2">SUM(D19:D23,D25,D27:D40,D42)</f>
        <v>96671000</v>
      </c>
      <c r="E44" s="183">
        <f t="shared" si="2"/>
        <v>97750993.459999993</v>
      </c>
      <c r="F44" s="184">
        <f>C44/D44*100</f>
        <v>108.17256721250428</v>
      </c>
      <c r="G44" s="185">
        <f>C44/E44*100</f>
        <v>106.97743188951935</v>
      </c>
      <c r="H44" s="54"/>
      <c r="I44" s="54"/>
    </row>
    <row r="45" spans="1:9" ht="15.75" thickBot="1">
      <c r="C45" s="44"/>
      <c r="D45" s="44"/>
      <c r="E45" s="44"/>
      <c r="F45" s="44"/>
      <c r="G45" s="44"/>
    </row>
    <row r="46" spans="1:9">
      <c r="A46" s="57">
        <v>2111</v>
      </c>
      <c r="B46" s="58" t="s">
        <v>68</v>
      </c>
      <c r="C46" s="41">
        <v>3267179.74</v>
      </c>
      <c r="D46" s="87">
        <v>2360000</v>
      </c>
      <c r="E46" s="113">
        <v>3017006.28</v>
      </c>
      <c r="F46" s="87">
        <f t="shared" ref="F46:F68" si="3">C46/D46*100</f>
        <v>138.43981949152544</v>
      </c>
      <c r="G46" s="138">
        <f t="shared" ref="G46:G68" si="4">C46/E46*100</f>
        <v>108.29210935550324</v>
      </c>
      <c r="H46" s="22"/>
      <c r="I46" s="22"/>
    </row>
    <row r="47" spans="1:9" ht="15" customHeight="1">
      <c r="A47" s="312">
        <v>2112</v>
      </c>
      <c r="B47" s="333" t="s">
        <v>421</v>
      </c>
      <c r="C47" s="29">
        <v>64450</v>
      </c>
      <c r="D47" s="186">
        <v>100000</v>
      </c>
      <c r="E47" s="187">
        <v>100000</v>
      </c>
      <c r="F47" s="67">
        <f t="shared" si="3"/>
        <v>64.45</v>
      </c>
      <c r="G47" s="139">
        <f t="shared" si="4"/>
        <v>64.45</v>
      </c>
      <c r="H47" s="22"/>
      <c r="I47" s="22"/>
    </row>
    <row r="48" spans="1:9">
      <c r="A48" s="312">
        <v>2119</v>
      </c>
      <c r="B48" s="60" t="s">
        <v>69</v>
      </c>
      <c r="C48" s="29">
        <v>86589</v>
      </c>
      <c r="D48" s="67">
        <v>200000</v>
      </c>
      <c r="E48" s="64">
        <v>200000</v>
      </c>
      <c r="F48" s="67">
        <f t="shared" si="3"/>
        <v>43.294499999999999</v>
      </c>
      <c r="G48" s="139">
        <f t="shared" si="4"/>
        <v>43.294499999999999</v>
      </c>
      <c r="H48" s="22"/>
      <c r="I48" s="22"/>
    </row>
    <row r="49" spans="1:9">
      <c r="A49" s="312">
        <v>2131</v>
      </c>
      <c r="B49" s="60" t="s">
        <v>70</v>
      </c>
      <c r="C49" s="29">
        <v>3354772</v>
      </c>
      <c r="D49" s="64">
        <v>2000000</v>
      </c>
      <c r="E49" s="64">
        <v>2744769</v>
      </c>
      <c r="F49" s="67">
        <f t="shared" si="3"/>
        <v>167.73859999999999</v>
      </c>
      <c r="G49" s="139">
        <f t="shared" si="4"/>
        <v>122.22420174521062</v>
      </c>
      <c r="H49" s="22"/>
      <c r="I49" s="22"/>
    </row>
    <row r="50" spans="1:9">
      <c r="A50" s="312">
        <v>2132</v>
      </c>
      <c r="B50" s="60" t="s">
        <v>71</v>
      </c>
      <c r="C50" s="29">
        <v>5516514</v>
      </c>
      <c r="D50" s="64">
        <v>4650000</v>
      </c>
      <c r="E50" s="64">
        <v>4841233</v>
      </c>
      <c r="F50" s="67">
        <f t="shared" si="3"/>
        <v>118.63470967741935</v>
      </c>
      <c r="G50" s="139">
        <f t="shared" si="4"/>
        <v>113.94853335916697</v>
      </c>
      <c r="H50" s="22"/>
      <c r="I50" s="22"/>
    </row>
    <row r="51" spans="1:9">
      <c r="A51" s="312">
        <v>2133</v>
      </c>
      <c r="B51" s="60" t="s">
        <v>72</v>
      </c>
      <c r="C51" s="29">
        <v>915165.29</v>
      </c>
      <c r="D51" s="64">
        <v>1104000</v>
      </c>
      <c r="E51" s="64">
        <v>1205181</v>
      </c>
      <c r="F51" s="67">
        <f t="shared" si="3"/>
        <v>82.895406702898555</v>
      </c>
      <c r="G51" s="139">
        <f t="shared" si="4"/>
        <v>75.935920828489671</v>
      </c>
      <c r="H51" s="22"/>
      <c r="I51" s="22"/>
    </row>
    <row r="52" spans="1:9">
      <c r="A52" s="312">
        <v>2141</v>
      </c>
      <c r="B52" s="60" t="s">
        <v>73</v>
      </c>
      <c r="C52" s="29">
        <v>10474.799999999999</v>
      </c>
      <c r="D52" s="64">
        <v>9000</v>
      </c>
      <c r="E52" s="64">
        <v>9000</v>
      </c>
      <c r="F52" s="67">
        <f t="shared" si="3"/>
        <v>116.38666666666666</v>
      </c>
      <c r="G52" s="139">
        <f t="shared" si="4"/>
        <v>116.38666666666666</v>
      </c>
      <c r="H52" s="22"/>
      <c r="I52" s="22"/>
    </row>
    <row r="53" spans="1:9" ht="15.75" thickBot="1">
      <c r="A53" s="312">
        <v>2142</v>
      </c>
      <c r="B53" s="60" t="s">
        <v>74</v>
      </c>
      <c r="C53" s="29">
        <v>310208</v>
      </c>
      <c r="D53" s="64">
        <v>315000</v>
      </c>
      <c r="E53" s="64">
        <v>315000</v>
      </c>
      <c r="F53" s="67">
        <f t="shared" si="3"/>
        <v>98.478730158730158</v>
      </c>
      <c r="G53" s="139">
        <f t="shared" si="4"/>
        <v>98.478730158730158</v>
      </c>
      <c r="H53" s="22"/>
      <c r="I53" s="22"/>
    </row>
    <row r="54" spans="1:9" ht="15.75" thickBot="1">
      <c r="A54" s="410" t="s">
        <v>91</v>
      </c>
      <c r="B54" s="411"/>
      <c r="C54" s="250">
        <f>SUM(C46:C53)</f>
        <v>13525352.830000002</v>
      </c>
      <c r="D54" s="250">
        <f>SUM(D46:D53)</f>
        <v>10738000</v>
      </c>
      <c r="E54" s="250">
        <f>SUM(E46:E53)</f>
        <v>12432189.279999999</v>
      </c>
      <c r="F54" s="250">
        <f>C54/D54*100</f>
        <v>125.95783972806855</v>
      </c>
      <c r="G54" s="251">
        <f>C54/E54*100</f>
        <v>108.7930092229098</v>
      </c>
    </row>
    <row r="55" spans="1:9">
      <c r="A55" s="57">
        <v>2212</v>
      </c>
      <c r="B55" s="58" t="s">
        <v>75</v>
      </c>
      <c r="C55" s="41">
        <v>1385683.2</v>
      </c>
      <c r="D55" s="113">
        <v>830000</v>
      </c>
      <c r="E55" s="113">
        <v>1297080</v>
      </c>
      <c r="F55" s="87">
        <f t="shared" si="3"/>
        <v>166.94978313253011</v>
      </c>
      <c r="G55" s="138">
        <f t="shared" si="4"/>
        <v>106.83097418817651</v>
      </c>
      <c r="H55" s="22"/>
      <c r="I55" s="22"/>
    </row>
    <row r="56" spans="1:9" ht="15.75" thickBot="1">
      <c r="A56" s="100">
        <v>2229</v>
      </c>
      <c r="B56" s="252" t="s">
        <v>449</v>
      </c>
      <c r="C56" s="246">
        <v>62226.46</v>
      </c>
      <c r="D56" s="115">
        <v>0</v>
      </c>
      <c r="E56" s="115">
        <v>53953.46</v>
      </c>
      <c r="F56" s="65" t="s">
        <v>67</v>
      </c>
      <c r="G56" s="141">
        <f t="shared" si="4"/>
        <v>115.33358564955797</v>
      </c>
    </row>
    <row r="57" spans="1:9" ht="15" customHeight="1" thickBot="1">
      <c r="A57" s="410" t="s">
        <v>525</v>
      </c>
      <c r="B57" s="411"/>
      <c r="C57" s="250">
        <f>SUM(C55:C56)</f>
        <v>1447909.66</v>
      </c>
      <c r="D57" s="250">
        <f t="shared" ref="D57:E57" si="5">SUM(D55:D56)</f>
        <v>830000</v>
      </c>
      <c r="E57" s="250">
        <f t="shared" si="5"/>
        <v>1351033.46</v>
      </c>
      <c r="F57" s="250">
        <f>C57/D57*100</f>
        <v>174.4469469879518</v>
      </c>
      <c r="G57" s="251">
        <f>C57/E57*100</f>
        <v>107.17052559157194</v>
      </c>
      <c r="H57" s="22"/>
      <c r="I57" s="22"/>
    </row>
    <row r="58" spans="1:9" ht="15" customHeight="1">
      <c r="A58" s="275">
        <v>2310</v>
      </c>
      <c r="B58" s="249" t="s">
        <v>422</v>
      </c>
      <c r="C58" s="27">
        <v>17390</v>
      </c>
      <c r="D58" s="276">
        <v>15000</v>
      </c>
      <c r="E58" s="276">
        <v>15000</v>
      </c>
      <c r="F58" s="87">
        <f t="shared" si="3"/>
        <v>115.93333333333334</v>
      </c>
      <c r="G58" s="138">
        <f t="shared" si="4"/>
        <v>115.93333333333334</v>
      </c>
      <c r="H58" s="22"/>
      <c r="I58" s="22"/>
    </row>
    <row r="59" spans="1:9">
      <c r="A59" s="312">
        <v>2321</v>
      </c>
      <c r="B59" s="60" t="s">
        <v>76</v>
      </c>
      <c r="C59" s="29">
        <v>335000</v>
      </c>
      <c r="D59" s="67">
        <v>0</v>
      </c>
      <c r="E59" s="64">
        <v>430000</v>
      </c>
      <c r="F59" s="65" t="s">
        <v>67</v>
      </c>
      <c r="G59" s="116">
        <f t="shared" si="4"/>
        <v>77.906976744186053</v>
      </c>
      <c r="H59" s="22"/>
      <c r="I59" s="22"/>
    </row>
    <row r="60" spans="1:9">
      <c r="A60" s="312">
        <v>2322</v>
      </c>
      <c r="B60" s="60" t="s">
        <v>77</v>
      </c>
      <c r="C60" s="29">
        <v>543614</v>
      </c>
      <c r="D60" s="67">
        <v>0</v>
      </c>
      <c r="E60" s="64">
        <v>539014</v>
      </c>
      <c r="F60" s="65" t="s">
        <v>67</v>
      </c>
      <c r="G60" s="116">
        <f t="shared" si="4"/>
        <v>100.85341011550722</v>
      </c>
      <c r="H60" s="22"/>
      <c r="I60" s="22"/>
    </row>
    <row r="61" spans="1:9">
      <c r="A61" s="312">
        <v>2324</v>
      </c>
      <c r="B61" s="60" t="s">
        <v>78</v>
      </c>
      <c r="C61" s="29">
        <v>1858580.82</v>
      </c>
      <c r="D61" s="67">
        <v>785000</v>
      </c>
      <c r="E61" s="64">
        <v>1410672.77</v>
      </c>
      <c r="F61" s="64">
        <f t="shared" si="3"/>
        <v>236.76188789808919</v>
      </c>
      <c r="G61" s="116">
        <f t="shared" si="4"/>
        <v>131.75137845752846</v>
      </c>
      <c r="H61" s="22"/>
      <c r="I61" s="22"/>
    </row>
    <row r="62" spans="1:9">
      <c r="A62" s="312">
        <v>2328</v>
      </c>
      <c r="B62" s="60" t="s">
        <v>79</v>
      </c>
      <c r="C62" s="29">
        <v>7021</v>
      </c>
      <c r="D62" s="67">
        <v>0</v>
      </c>
      <c r="E62" s="64">
        <v>0</v>
      </c>
      <c r="F62" s="65" t="s">
        <v>67</v>
      </c>
      <c r="G62" s="66" t="s">
        <v>67</v>
      </c>
      <c r="H62" s="22"/>
      <c r="I62" s="22"/>
    </row>
    <row r="63" spans="1:9">
      <c r="A63" s="312">
        <v>2329</v>
      </c>
      <c r="B63" s="60" t="s">
        <v>80</v>
      </c>
      <c r="C63" s="29">
        <v>0</v>
      </c>
      <c r="D63" s="67">
        <v>0</v>
      </c>
      <c r="E63" s="64">
        <v>0</v>
      </c>
      <c r="F63" s="65" t="s">
        <v>67</v>
      </c>
      <c r="G63" s="66" t="s">
        <v>67</v>
      </c>
      <c r="H63" s="22"/>
      <c r="I63" s="22"/>
    </row>
    <row r="64" spans="1:9" ht="15.75" thickBot="1">
      <c r="A64" s="69">
        <v>2343</v>
      </c>
      <c r="B64" s="70" t="s">
        <v>423</v>
      </c>
      <c r="C64" s="31">
        <v>0</v>
      </c>
      <c r="D64" s="71">
        <v>35000</v>
      </c>
      <c r="E64" s="72">
        <v>0</v>
      </c>
      <c r="F64" s="72">
        <f t="shared" si="3"/>
        <v>0</v>
      </c>
      <c r="G64" s="66" t="s">
        <v>67</v>
      </c>
    </row>
    <row r="65" spans="1:10" ht="15.75" thickBot="1">
      <c r="A65" s="410" t="s">
        <v>92</v>
      </c>
      <c r="B65" s="411"/>
      <c r="C65" s="250">
        <f>SUM(C58:C64)</f>
        <v>2761605.8200000003</v>
      </c>
      <c r="D65" s="250">
        <f>SUM(D58:D64)</f>
        <v>835000</v>
      </c>
      <c r="E65" s="250">
        <f>SUM(E58:E64)</f>
        <v>2394686.77</v>
      </c>
      <c r="F65" s="250">
        <f>C65/D65*100</f>
        <v>330.73123592814375</v>
      </c>
      <c r="G65" s="251">
        <f>C65/E65*100</f>
        <v>115.32221477132896</v>
      </c>
      <c r="H65" s="22"/>
      <c r="I65" s="22"/>
    </row>
    <row r="66" spans="1:10" ht="15.75" thickBot="1">
      <c r="A66" s="100">
        <v>2420</v>
      </c>
      <c r="B66" s="252" t="s">
        <v>81</v>
      </c>
      <c r="C66" s="246">
        <v>100000</v>
      </c>
      <c r="D66" s="102">
        <v>0</v>
      </c>
      <c r="E66" s="115">
        <v>100000</v>
      </c>
      <c r="F66" s="132" t="s">
        <v>67</v>
      </c>
      <c r="G66" s="116">
        <f t="shared" si="4"/>
        <v>100</v>
      </c>
    </row>
    <row r="67" spans="1:10" ht="15.75" thickBot="1">
      <c r="A67" s="410" t="s">
        <v>93</v>
      </c>
      <c r="B67" s="411"/>
      <c r="C67" s="250">
        <f>SUM(C66)</f>
        <v>100000</v>
      </c>
      <c r="D67" s="250">
        <f t="shared" ref="D67:E67" si="6">SUM(D66)</f>
        <v>0</v>
      </c>
      <c r="E67" s="250">
        <f t="shared" si="6"/>
        <v>100000</v>
      </c>
      <c r="F67" s="253" t="s">
        <v>67</v>
      </c>
      <c r="G67" s="251">
        <f>C67/E67*100</f>
        <v>100</v>
      </c>
    </row>
    <row r="68" spans="1:10" ht="15.75" thickBot="1">
      <c r="A68" s="424" t="s">
        <v>416</v>
      </c>
      <c r="B68" s="425"/>
      <c r="C68" s="119">
        <f>SUM(C46:C53,C55:C56,C58:C64,C66)</f>
        <v>17834868.310000002</v>
      </c>
      <c r="D68" s="119">
        <f t="shared" ref="D68:E68" si="7">SUM(D46:D53,D55:D56,D58:D64,D66)</f>
        <v>12403000</v>
      </c>
      <c r="E68" s="119">
        <f t="shared" si="7"/>
        <v>16277909.51</v>
      </c>
      <c r="F68" s="119">
        <f t="shared" si="3"/>
        <v>143.79479408207695</v>
      </c>
      <c r="G68" s="188">
        <f t="shared" si="4"/>
        <v>109.56485720137169</v>
      </c>
      <c r="J68" s="264" t="s">
        <v>435</v>
      </c>
    </row>
    <row r="69" spans="1:10" ht="15.75" thickBot="1">
      <c r="A69" s="77"/>
      <c r="B69" s="78"/>
      <c r="C69" s="79"/>
      <c r="D69" s="79"/>
      <c r="E69" s="79"/>
      <c r="F69" s="80"/>
      <c r="G69" s="80"/>
    </row>
    <row r="70" spans="1:10">
      <c r="A70" s="57">
        <v>3111</v>
      </c>
      <c r="B70" s="314" t="s">
        <v>82</v>
      </c>
      <c r="C70" s="87">
        <v>489360</v>
      </c>
      <c r="D70" s="87">
        <v>450000</v>
      </c>
      <c r="E70" s="87">
        <v>473860</v>
      </c>
      <c r="F70" s="87">
        <f>C70/D70*100</f>
        <v>108.74666666666666</v>
      </c>
      <c r="G70" s="138">
        <f>C70/E70*100</f>
        <v>103.2710083146921</v>
      </c>
    </row>
    <row r="71" spans="1:10">
      <c r="A71" s="100">
        <v>3113</v>
      </c>
      <c r="B71" s="101" t="s">
        <v>450</v>
      </c>
      <c r="C71" s="102">
        <v>20660</v>
      </c>
      <c r="D71" s="102">
        <v>0</v>
      </c>
      <c r="E71" s="102">
        <v>0</v>
      </c>
      <c r="F71" s="90" t="s">
        <v>67</v>
      </c>
      <c r="G71" s="108" t="s">
        <v>67</v>
      </c>
    </row>
    <row r="72" spans="1:10" ht="15.75" thickBot="1">
      <c r="A72" s="69">
        <v>3121</v>
      </c>
      <c r="B72" s="315" t="s">
        <v>83</v>
      </c>
      <c r="C72" s="71">
        <v>1117000</v>
      </c>
      <c r="D72" s="71">
        <v>0</v>
      </c>
      <c r="E72" s="71">
        <v>113000</v>
      </c>
      <c r="F72" s="82" t="s">
        <v>67</v>
      </c>
      <c r="G72" s="108" t="s">
        <v>67</v>
      </c>
    </row>
    <row r="73" spans="1:10" ht="15.75" thickBot="1">
      <c r="A73" s="426" t="s">
        <v>94</v>
      </c>
      <c r="B73" s="427"/>
      <c r="C73" s="254">
        <f>SUM(C70:C72)</f>
        <v>1627020</v>
      </c>
      <c r="D73" s="254">
        <f>SUM(D70:D72)</f>
        <v>450000</v>
      </c>
      <c r="E73" s="254">
        <f>SUM(E70:E72)</f>
        <v>586860</v>
      </c>
      <c r="F73" s="254">
        <f>C73/D73*100</f>
        <v>361.56</v>
      </c>
      <c r="G73" s="255">
        <f>C73/E73*100</f>
        <v>277.24159083938247</v>
      </c>
    </row>
    <row r="74" spans="1:10" ht="15.75" thickBot="1">
      <c r="A74" s="420" t="s">
        <v>415</v>
      </c>
      <c r="B74" s="421"/>
      <c r="C74" s="190">
        <f>SUM(C70:C72)</f>
        <v>1627020</v>
      </c>
      <c r="D74" s="190">
        <f>SUM(D70:D72)</f>
        <v>450000</v>
      </c>
      <c r="E74" s="190">
        <f>SUM(E70:E72)</f>
        <v>586860</v>
      </c>
      <c r="F74" s="190">
        <f>C74/D74*100</f>
        <v>361.56</v>
      </c>
      <c r="G74" s="189">
        <f>C74/E74*100</f>
        <v>277.24159083938247</v>
      </c>
    </row>
    <row r="75" spans="1:10" ht="15.75" thickBot="1">
      <c r="A75" s="83"/>
      <c r="B75" s="84"/>
      <c r="C75" s="85"/>
      <c r="D75" s="85"/>
      <c r="E75" s="85"/>
      <c r="F75" s="86"/>
      <c r="G75" s="86"/>
    </row>
    <row r="76" spans="1:10">
      <c r="A76" s="57">
        <v>4111</v>
      </c>
      <c r="B76" s="314" t="s">
        <v>424</v>
      </c>
      <c r="C76" s="87">
        <v>385867</v>
      </c>
      <c r="D76" s="87">
        <v>0</v>
      </c>
      <c r="E76" s="87">
        <v>385867</v>
      </c>
      <c r="F76" s="88" t="s">
        <v>67</v>
      </c>
      <c r="G76" s="138">
        <f t="shared" ref="G76:G88" si="8">C76/E76*100</f>
        <v>100</v>
      </c>
    </row>
    <row r="77" spans="1:10">
      <c r="A77" s="312">
        <v>4112</v>
      </c>
      <c r="B77" s="89" t="s">
        <v>425</v>
      </c>
      <c r="C77" s="67">
        <v>17727300</v>
      </c>
      <c r="D77" s="67">
        <v>17727300</v>
      </c>
      <c r="E77" s="67">
        <v>17727300</v>
      </c>
      <c r="F77" s="67">
        <f t="shared" ref="F77:F88" si="9">C77/D77*100</f>
        <v>100</v>
      </c>
      <c r="G77" s="139">
        <f t="shared" si="8"/>
        <v>100</v>
      </c>
    </row>
    <row r="78" spans="1:10">
      <c r="A78" s="312">
        <v>4116</v>
      </c>
      <c r="B78" s="89" t="s">
        <v>426</v>
      </c>
      <c r="C78" s="67">
        <v>9796733.7799999993</v>
      </c>
      <c r="D78" s="67">
        <v>864612</v>
      </c>
      <c r="E78" s="67">
        <v>10255119.779999999</v>
      </c>
      <c r="F78" s="90" t="s">
        <v>67</v>
      </c>
      <c r="G78" s="139">
        <f t="shared" si="8"/>
        <v>95.530174100024013</v>
      </c>
    </row>
    <row r="79" spans="1:10">
      <c r="A79" s="312">
        <v>4121</v>
      </c>
      <c r="B79" s="89" t="s">
        <v>527</v>
      </c>
      <c r="C79" s="67">
        <v>175602</v>
      </c>
      <c r="D79" s="67">
        <v>1550816.46</v>
      </c>
      <c r="E79" s="67">
        <v>1550816.46</v>
      </c>
      <c r="F79" s="90" t="s">
        <v>67</v>
      </c>
      <c r="G79" s="139">
        <f t="shared" si="8"/>
        <v>11.323196814663678</v>
      </c>
    </row>
    <row r="80" spans="1:10">
      <c r="A80" s="312">
        <v>4122</v>
      </c>
      <c r="B80" s="89" t="s">
        <v>526</v>
      </c>
      <c r="C80" s="67">
        <v>4143562.5</v>
      </c>
      <c r="D80" s="67">
        <v>0</v>
      </c>
      <c r="E80" s="67">
        <v>4143562.5</v>
      </c>
      <c r="F80" s="90" t="s">
        <v>67</v>
      </c>
      <c r="G80" s="139">
        <f t="shared" si="8"/>
        <v>100</v>
      </c>
    </row>
    <row r="81" spans="1:7">
      <c r="A81" s="312">
        <v>4131</v>
      </c>
      <c r="B81" s="89" t="s">
        <v>427</v>
      </c>
      <c r="C81" s="67">
        <v>0</v>
      </c>
      <c r="D81" s="67">
        <v>0</v>
      </c>
      <c r="E81" s="67">
        <v>0</v>
      </c>
      <c r="F81" s="90" t="s">
        <v>67</v>
      </c>
      <c r="G81" s="108" t="s">
        <v>67</v>
      </c>
    </row>
    <row r="82" spans="1:7">
      <c r="A82" s="312">
        <v>4134</v>
      </c>
      <c r="B82" s="89" t="s">
        <v>84</v>
      </c>
      <c r="C82" s="67">
        <v>382877231.13</v>
      </c>
      <c r="D82" s="67">
        <v>864500</v>
      </c>
      <c r="E82" s="67">
        <v>1415500</v>
      </c>
      <c r="F82" s="90" t="s">
        <v>67</v>
      </c>
      <c r="G82" s="139">
        <f t="shared" si="8"/>
        <v>27048.903647474392</v>
      </c>
    </row>
    <row r="83" spans="1:7" ht="15.75" thickBot="1">
      <c r="A83" s="100">
        <v>4139</v>
      </c>
      <c r="B83" s="277" t="s">
        <v>451</v>
      </c>
      <c r="C83" s="102">
        <v>1003729</v>
      </c>
      <c r="D83" s="102">
        <v>0</v>
      </c>
      <c r="E83" s="102">
        <v>0</v>
      </c>
      <c r="F83" s="90" t="s">
        <v>67</v>
      </c>
      <c r="G83" s="108" t="s">
        <v>67</v>
      </c>
    </row>
    <row r="84" spans="1:7" ht="15.75" thickBot="1">
      <c r="A84" s="414" t="s">
        <v>96</v>
      </c>
      <c r="B84" s="415"/>
      <c r="C84" s="257">
        <f>SUM(C76:C83)</f>
        <v>416110025.40999997</v>
      </c>
      <c r="D84" s="257">
        <f>SUM(D76:D83)</f>
        <v>21007228.460000001</v>
      </c>
      <c r="E84" s="257">
        <f>SUM(E76:E83)</f>
        <v>35478165.740000002</v>
      </c>
      <c r="F84" s="257">
        <f>C84/D84*100</f>
        <v>1980.7944974860329</v>
      </c>
      <c r="G84" s="258">
        <f>C84/E84*100</f>
        <v>1172.8622851007628</v>
      </c>
    </row>
    <row r="85" spans="1:7">
      <c r="A85" s="313">
        <v>4216</v>
      </c>
      <c r="B85" s="256" t="s">
        <v>85</v>
      </c>
      <c r="C85" s="109">
        <v>8754341.6500000004</v>
      </c>
      <c r="D85" s="109">
        <v>12774571.539999999</v>
      </c>
      <c r="E85" s="109">
        <v>13775634.51</v>
      </c>
      <c r="F85" s="67">
        <f t="shared" si="9"/>
        <v>68.529434608340694</v>
      </c>
      <c r="G85" s="141">
        <f t="shared" si="8"/>
        <v>63.549462230905263</v>
      </c>
    </row>
    <row r="86" spans="1:7" ht="15.75" thickBot="1">
      <c r="A86" s="69">
        <v>4222</v>
      </c>
      <c r="B86" s="91" t="s">
        <v>86</v>
      </c>
      <c r="C86" s="71">
        <v>3000000</v>
      </c>
      <c r="D86" s="71">
        <v>0</v>
      </c>
      <c r="E86" s="71">
        <v>3000000</v>
      </c>
      <c r="F86" s="82" t="s">
        <v>67</v>
      </c>
      <c r="G86" s="148">
        <f t="shared" si="8"/>
        <v>100</v>
      </c>
    </row>
    <row r="87" spans="1:7" ht="15.75" thickBot="1">
      <c r="A87" s="414" t="s">
        <v>95</v>
      </c>
      <c r="B87" s="415"/>
      <c r="C87" s="257">
        <f>SUM(C85:C86)</f>
        <v>11754341.65</v>
      </c>
      <c r="D87" s="257">
        <v>0</v>
      </c>
      <c r="E87" s="257">
        <f>SUM(E85:E86)</f>
        <v>16775634.51</v>
      </c>
      <c r="F87" s="259" t="s">
        <v>67</v>
      </c>
      <c r="G87" s="258">
        <f>C87/E87*100</f>
        <v>70.067940756537155</v>
      </c>
    </row>
    <row r="88" spans="1:7" ht="15.75" thickBot="1">
      <c r="A88" s="422" t="s">
        <v>414</v>
      </c>
      <c r="B88" s="423"/>
      <c r="C88" s="191">
        <f>SUM(C76:C83,C85:C86)</f>
        <v>427864367.05999994</v>
      </c>
      <c r="D88" s="191">
        <f t="shared" ref="D88:E88" si="10">SUM(D76:D83,D85:D86)</f>
        <v>33781800</v>
      </c>
      <c r="E88" s="191">
        <f t="shared" si="10"/>
        <v>52253800.25</v>
      </c>
      <c r="F88" s="191">
        <f t="shared" si="9"/>
        <v>1266.5528984837988</v>
      </c>
      <c r="G88" s="192">
        <f t="shared" si="8"/>
        <v>818.81961697130328</v>
      </c>
    </row>
    <row r="89" spans="1:7" ht="15.75" thickBot="1">
      <c r="A89" s="92"/>
      <c r="C89" s="44"/>
      <c r="D89" s="44"/>
      <c r="E89" s="44"/>
      <c r="F89" s="44"/>
      <c r="G89" s="44"/>
    </row>
    <row r="90" spans="1:7" ht="15.75" thickBot="1">
      <c r="A90" s="377" t="s">
        <v>359</v>
      </c>
      <c r="B90" s="378"/>
      <c r="C90" s="151">
        <f>SUM(C44,C68,C74,C88)</f>
        <v>551897757.81999993</v>
      </c>
      <c r="D90" s="151">
        <f>SUM(D44,D68,D74,D88)</f>
        <v>143305800</v>
      </c>
      <c r="E90" s="151">
        <f>SUM(E44,E68,E74,E88)</f>
        <v>166869563.22</v>
      </c>
      <c r="F90" s="151">
        <f>C90/D90*100</f>
        <v>385.11892597508262</v>
      </c>
      <c r="G90" s="152">
        <f>C90/E90*100</f>
        <v>330.7360234966161</v>
      </c>
    </row>
    <row r="91" spans="1:7" ht="15" customHeight="1">
      <c r="A91" s="53"/>
      <c r="B91" s="53"/>
      <c r="C91" s="93"/>
      <c r="D91" s="93"/>
      <c r="E91" s="93"/>
      <c r="F91" s="93"/>
      <c r="G91" s="93"/>
    </row>
    <row r="92" spans="1:7" ht="15.75">
      <c r="A92" s="25" t="s">
        <v>524</v>
      </c>
      <c r="B92" s="25"/>
      <c r="C92" s="26"/>
    </row>
    <row r="93" spans="1:7" ht="16.5" thickBot="1">
      <c r="A93" s="25"/>
      <c r="B93" s="25"/>
      <c r="C93" s="26"/>
    </row>
    <row r="94" spans="1:7">
      <c r="A94" s="385" t="s">
        <v>100</v>
      </c>
      <c r="B94" s="381" t="s">
        <v>66</v>
      </c>
      <c r="C94" s="381" t="s">
        <v>2</v>
      </c>
      <c r="D94" s="387" t="s">
        <v>29</v>
      </c>
      <c r="E94" s="387" t="s">
        <v>30</v>
      </c>
      <c r="F94" s="381" t="s">
        <v>3</v>
      </c>
      <c r="G94" s="383" t="s">
        <v>4</v>
      </c>
    </row>
    <row r="95" spans="1:7" ht="15.75" thickBot="1">
      <c r="A95" s="386"/>
      <c r="B95" s="382"/>
      <c r="C95" s="382"/>
      <c r="D95" s="388"/>
      <c r="E95" s="388"/>
      <c r="F95" s="382"/>
      <c r="G95" s="384"/>
    </row>
    <row r="96" spans="1:7" ht="15.75" thickBot="1">
      <c r="A96" s="94" t="s">
        <v>152</v>
      </c>
      <c r="B96" s="95" t="s">
        <v>153</v>
      </c>
      <c r="C96" s="96">
        <v>148654909.38</v>
      </c>
      <c r="D96" s="97">
        <v>129588300</v>
      </c>
      <c r="E96" s="97">
        <v>148689293.71000001</v>
      </c>
      <c r="F96" s="193">
        <f t="shared" ref="F96" si="11">C96/D96*100</f>
        <v>114.7132182303495</v>
      </c>
      <c r="G96" s="137">
        <f t="shared" ref="G96" si="12">C96/E96*100</f>
        <v>99.976875046520107</v>
      </c>
    </row>
    <row r="97" spans="1:7">
      <c r="A97" s="57">
        <v>2119</v>
      </c>
      <c r="B97" s="314" t="s">
        <v>101</v>
      </c>
      <c r="C97" s="87">
        <v>0</v>
      </c>
      <c r="D97" s="87">
        <v>35000</v>
      </c>
      <c r="E97" s="87">
        <v>0</v>
      </c>
      <c r="F97" s="87">
        <f>C97/D97*100</f>
        <v>0</v>
      </c>
      <c r="G97" s="108" t="s">
        <v>67</v>
      </c>
    </row>
    <row r="98" spans="1:7">
      <c r="A98" s="312">
        <v>2144</v>
      </c>
      <c r="B98" s="317" t="s">
        <v>102</v>
      </c>
      <c r="C98" s="67">
        <v>100827</v>
      </c>
      <c r="D98" s="67">
        <v>30000</v>
      </c>
      <c r="E98" s="67">
        <v>100321</v>
      </c>
      <c r="F98" s="67">
        <f>C98/D98*100</f>
        <v>336.09</v>
      </c>
      <c r="G98" s="139">
        <f>C98/E98*100</f>
        <v>100.50438093719161</v>
      </c>
    </row>
    <row r="99" spans="1:7" ht="15.75" thickBot="1">
      <c r="A99" s="69">
        <v>2169</v>
      </c>
      <c r="B99" s="315" t="s">
        <v>103</v>
      </c>
      <c r="C99" s="71">
        <v>17000</v>
      </c>
      <c r="D99" s="71">
        <v>120000</v>
      </c>
      <c r="E99" s="71">
        <v>120000</v>
      </c>
      <c r="F99" s="194">
        <f t="shared" ref="F99:F152" si="13">C99/D99*100</f>
        <v>14.166666666666666</v>
      </c>
      <c r="G99" s="181">
        <f t="shared" ref="G99:G152" si="14">C99/E99*100</f>
        <v>14.166666666666666</v>
      </c>
    </row>
    <row r="100" spans="1:7" ht="15.75" thickBot="1">
      <c r="A100" s="375" t="s">
        <v>133</v>
      </c>
      <c r="B100" s="376"/>
      <c r="C100" s="105">
        <f>SUM(C97:C99)</f>
        <v>117827</v>
      </c>
      <c r="D100" s="105">
        <f t="shared" ref="D100:E100" si="15">SUM(D97:D99)</f>
        <v>185000</v>
      </c>
      <c r="E100" s="105">
        <f t="shared" si="15"/>
        <v>220321</v>
      </c>
      <c r="F100" s="140">
        <f t="shared" si="13"/>
        <v>63.690270270270268</v>
      </c>
      <c r="G100" s="135">
        <f t="shared" si="14"/>
        <v>53.479695535150981</v>
      </c>
    </row>
    <row r="101" spans="1:7">
      <c r="A101" s="313">
        <v>2219</v>
      </c>
      <c r="B101" s="316" t="s">
        <v>104</v>
      </c>
      <c r="C101" s="109">
        <v>495040.46</v>
      </c>
      <c r="D101" s="109">
        <v>480000</v>
      </c>
      <c r="E101" s="109">
        <v>480000</v>
      </c>
      <c r="F101" s="109">
        <f t="shared" si="13"/>
        <v>103.13342916666667</v>
      </c>
      <c r="G101" s="141">
        <f t="shared" si="14"/>
        <v>103.13342916666667</v>
      </c>
    </row>
    <row r="102" spans="1:7">
      <c r="A102" s="100">
        <v>2223</v>
      </c>
      <c r="B102" s="101" t="s">
        <v>448</v>
      </c>
      <c r="C102" s="102">
        <v>200000</v>
      </c>
      <c r="D102" s="102">
        <v>0</v>
      </c>
      <c r="E102" s="102">
        <v>200000</v>
      </c>
      <c r="F102" s="90" t="s">
        <v>67</v>
      </c>
      <c r="G102" s="142">
        <f t="shared" si="14"/>
        <v>100</v>
      </c>
    </row>
    <row r="103" spans="1:7" ht="15.75" thickBot="1">
      <c r="A103" s="69">
        <v>2299</v>
      </c>
      <c r="B103" s="315" t="s">
        <v>105</v>
      </c>
      <c r="C103" s="71">
        <v>1255957</v>
      </c>
      <c r="D103" s="71">
        <v>550000</v>
      </c>
      <c r="E103" s="71">
        <v>1017080</v>
      </c>
      <c r="F103" s="71">
        <f t="shared" si="13"/>
        <v>228.35581818181817</v>
      </c>
      <c r="G103" s="148">
        <f t="shared" si="14"/>
        <v>123.48654973060134</v>
      </c>
    </row>
    <row r="104" spans="1:7" ht="15.75" thickBot="1">
      <c r="A104" s="375" t="s">
        <v>134</v>
      </c>
      <c r="B104" s="376"/>
      <c r="C104" s="105">
        <f>SUM(C101:C103)</f>
        <v>1950997.46</v>
      </c>
      <c r="D104" s="105">
        <f>SUM(D101:D103)</f>
        <v>1030000</v>
      </c>
      <c r="E104" s="105">
        <f>SUM(E101:E103)</f>
        <v>1697080</v>
      </c>
      <c r="F104" s="140">
        <f t="shared" ref="F104" si="16">C104/D104*100</f>
        <v>189.41722912621358</v>
      </c>
      <c r="G104" s="135">
        <f t="shared" ref="G104" si="17">C104/E104*100</f>
        <v>114.96202064722935</v>
      </c>
    </row>
    <row r="105" spans="1:7" ht="15.75" thickBot="1">
      <c r="A105" s="100">
        <v>2310</v>
      </c>
      <c r="B105" s="101" t="s">
        <v>106</v>
      </c>
      <c r="C105" s="102">
        <v>881586.29</v>
      </c>
      <c r="D105" s="102">
        <v>1100000</v>
      </c>
      <c r="E105" s="102">
        <v>1169233</v>
      </c>
      <c r="F105" s="102">
        <f t="shared" si="13"/>
        <v>80.144208181818186</v>
      </c>
      <c r="G105" s="142">
        <f t="shared" si="14"/>
        <v>75.398683581458954</v>
      </c>
    </row>
    <row r="106" spans="1:7" ht="15.75" thickBot="1">
      <c r="A106" s="375" t="s">
        <v>135</v>
      </c>
      <c r="B106" s="376"/>
      <c r="C106" s="105">
        <f>SUM(C105)</f>
        <v>881586.29</v>
      </c>
      <c r="D106" s="105">
        <f t="shared" ref="D106:E106" si="18">SUM(D105)</f>
        <v>1100000</v>
      </c>
      <c r="E106" s="105">
        <f t="shared" si="18"/>
        <v>1169233</v>
      </c>
      <c r="F106" s="140">
        <f t="shared" si="13"/>
        <v>80.144208181818186</v>
      </c>
      <c r="G106" s="135">
        <f t="shared" si="14"/>
        <v>75.398683581458954</v>
      </c>
    </row>
    <row r="107" spans="1:7" ht="15.75" thickBot="1">
      <c r="A107" s="100">
        <v>2411</v>
      </c>
      <c r="B107" s="101" t="s">
        <v>107</v>
      </c>
      <c r="C107" s="102">
        <v>0</v>
      </c>
      <c r="D107" s="102">
        <v>0</v>
      </c>
      <c r="E107" s="102">
        <v>0</v>
      </c>
      <c r="F107" s="103" t="s">
        <v>67</v>
      </c>
      <c r="G107" s="104" t="s">
        <v>67</v>
      </c>
    </row>
    <row r="108" spans="1:7" ht="15.75" thickBot="1">
      <c r="A108" s="375" t="s">
        <v>136</v>
      </c>
      <c r="B108" s="376"/>
      <c r="C108" s="105">
        <f>SUM(C107)</f>
        <v>0</v>
      </c>
      <c r="D108" s="105">
        <v>0</v>
      </c>
      <c r="E108" s="105">
        <v>0</v>
      </c>
      <c r="F108" s="106" t="s">
        <v>67</v>
      </c>
      <c r="G108" s="107" t="s">
        <v>67</v>
      </c>
    </row>
    <row r="109" spans="1:7" ht="15.75" thickBot="1">
      <c r="A109" s="373" t="s">
        <v>142</v>
      </c>
      <c r="B109" s="374"/>
      <c r="C109" s="184">
        <f>SUM(C108,C106,C104,C100)</f>
        <v>2950410.75</v>
      </c>
      <c r="D109" s="184">
        <f>SUM(D108,D106,D104,D100)</f>
        <v>2315000</v>
      </c>
      <c r="E109" s="184">
        <f>SUM(E108,E106,E104,E100)</f>
        <v>3086634</v>
      </c>
      <c r="F109" s="193">
        <f t="shared" ref="F109" si="19">C109/D109*100</f>
        <v>127.44754859611231</v>
      </c>
      <c r="G109" s="137">
        <f t="shared" ref="G109" si="20">C109/E109*100</f>
        <v>95.586673055503184</v>
      </c>
    </row>
    <row r="110" spans="1:7">
      <c r="A110" s="57">
        <v>3111</v>
      </c>
      <c r="B110" s="274" t="s">
        <v>162</v>
      </c>
      <c r="C110" s="87">
        <v>53953.46</v>
      </c>
      <c r="D110" s="87">
        <v>0</v>
      </c>
      <c r="E110" s="87">
        <v>53953.46</v>
      </c>
      <c r="F110" s="90" t="s">
        <v>67</v>
      </c>
      <c r="G110" s="138">
        <f t="shared" si="14"/>
        <v>100</v>
      </c>
    </row>
    <row r="111" spans="1:7" ht="15.75" thickBot="1">
      <c r="A111" s="313">
        <v>3141</v>
      </c>
      <c r="B111" s="316" t="s">
        <v>108</v>
      </c>
      <c r="C111" s="109">
        <v>54501.96</v>
      </c>
      <c r="D111" s="109">
        <v>0</v>
      </c>
      <c r="E111" s="109">
        <v>54501.96</v>
      </c>
      <c r="F111" s="90" t="s">
        <v>67</v>
      </c>
      <c r="G111" s="141">
        <f t="shared" si="14"/>
        <v>100</v>
      </c>
    </row>
    <row r="112" spans="1:7" ht="15.75" thickBot="1">
      <c r="A112" s="375" t="s">
        <v>137</v>
      </c>
      <c r="B112" s="376"/>
      <c r="C112" s="105">
        <f>SUM(C110:C111)</f>
        <v>108455.42</v>
      </c>
      <c r="D112" s="105">
        <f t="shared" ref="D112:E112" si="21">SUM(D110:D111)</f>
        <v>0</v>
      </c>
      <c r="E112" s="105">
        <f t="shared" si="21"/>
        <v>108455.42</v>
      </c>
      <c r="F112" s="106" t="s">
        <v>67</v>
      </c>
      <c r="G112" s="107" t="s">
        <v>67</v>
      </c>
    </row>
    <row r="113" spans="1:7">
      <c r="A113" s="313">
        <v>3314</v>
      </c>
      <c r="B113" s="316" t="s">
        <v>109</v>
      </c>
      <c r="C113" s="109">
        <v>80319</v>
      </c>
      <c r="D113" s="109">
        <v>70000</v>
      </c>
      <c r="E113" s="109">
        <v>70000</v>
      </c>
      <c r="F113" s="109">
        <f t="shared" si="13"/>
        <v>114.74142857142857</v>
      </c>
      <c r="G113" s="141">
        <f t="shared" si="14"/>
        <v>114.74142857142857</v>
      </c>
    </row>
    <row r="114" spans="1:7">
      <c r="A114" s="312">
        <v>3319</v>
      </c>
      <c r="B114" s="317" t="s">
        <v>110</v>
      </c>
      <c r="C114" s="67">
        <v>64450</v>
      </c>
      <c r="D114" s="67">
        <v>100000</v>
      </c>
      <c r="E114" s="67">
        <v>100000</v>
      </c>
      <c r="F114" s="67">
        <f t="shared" si="13"/>
        <v>64.45</v>
      </c>
      <c r="G114" s="139">
        <f t="shared" si="14"/>
        <v>64.45</v>
      </c>
    </row>
    <row r="115" spans="1:7">
      <c r="A115" s="312">
        <v>3326</v>
      </c>
      <c r="B115" s="317" t="s">
        <v>528</v>
      </c>
      <c r="C115" s="67">
        <v>137000</v>
      </c>
      <c r="D115" s="67">
        <v>0</v>
      </c>
      <c r="E115" s="67">
        <v>113000</v>
      </c>
      <c r="F115" s="90" t="s">
        <v>67</v>
      </c>
      <c r="G115" s="139">
        <f t="shared" si="14"/>
        <v>121.23893805309736</v>
      </c>
    </row>
    <row r="116" spans="1:7">
      <c r="A116" s="312">
        <v>3349</v>
      </c>
      <c r="B116" s="317" t="s">
        <v>111</v>
      </c>
      <c r="C116" s="67">
        <v>112277</v>
      </c>
      <c r="D116" s="67">
        <v>75000</v>
      </c>
      <c r="E116" s="67">
        <v>75000</v>
      </c>
      <c r="F116" s="67">
        <f t="shared" si="13"/>
        <v>149.70266666666669</v>
      </c>
      <c r="G116" s="139">
        <f t="shared" si="14"/>
        <v>149.70266666666669</v>
      </c>
    </row>
    <row r="117" spans="1:7" ht="15.75" thickBot="1">
      <c r="A117" s="69">
        <v>3399</v>
      </c>
      <c r="B117" s="315" t="s">
        <v>112</v>
      </c>
      <c r="C117" s="71">
        <v>96300</v>
      </c>
      <c r="D117" s="71">
        <v>25000</v>
      </c>
      <c r="E117" s="71">
        <v>90000</v>
      </c>
      <c r="F117" s="71">
        <f t="shared" si="13"/>
        <v>385.2</v>
      </c>
      <c r="G117" s="148">
        <f t="shared" si="14"/>
        <v>107</v>
      </c>
    </row>
    <row r="118" spans="1:7" ht="15.75" thickBot="1">
      <c r="A118" s="379" t="s">
        <v>404</v>
      </c>
      <c r="B118" s="380"/>
      <c r="C118" s="105">
        <f>SUM(C113:C117)</f>
        <v>490346</v>
      </c>
      <c r="D118" s="105">
        <f t="shared" ref="D118:E118" si="22">SUM(D113:D117)</f>
        <v>270000</v>
      </c>
      <c r="E118" s="105">
        <f t="shared" si="22"/>
        <v>448000</v>
      </c>
      <c r="F118" s="140">
        <f t="shared" si="13"/>
        <v>181.60962962962964</v>
      </c>
      <c r="G118" s="135">
        <f t="shared" si="14"/>
        <v>109.45223214285716</v>
      </c>
    </row>
    <row r="119" spans="1:7">
      <c r="A119" s="313">
        <v>3412</v>
      </c>
      <c r="B119" s="316" t="s">
        <v>113</v>
      </c>
      <c r="C119" s="109">
        <v>1407726</v>
      </c>
      <c r="D119" s="109">
        <v>400000</v>
      </c>
      <c r="E119" s="109">
        <v>420381</v>
      </c>
      <c r="F119" s="109">
        <f t="shared" si="13"/>
        <v>351.93150000000003</v>
      </c>
      <c r="G119" s="141">
        <f t="shared" si="14"/>
        <v>334.86908304609392</v>
      </c>
    </row>
    <row r="120" spans="1:7">
      <c r="A120" s="312">
        <v>3419</v>
      </c>
      <c r="B120" s="317" t="s">
        <v>114</v>
      </c>
      <c r="C120" s="67">
        <v>0</v>
      </c>
      <c r="D120" s="67">
        <v>0</v>
      </c>
      <c r="E120" s="67">
        <v>0</v>
      </c>
      <c r="F120" s="90" t="s">
        <v>67</v>
      </c>
      <c r="G120" s="108" t="s">
        <v>67</v>
      </c>
    </row>
    <row r="121" spans="1:7">
      <c r="A121" s="312">
        <v>3421</v>
      </c>
      <c r="B121" s="317" t="s">
        <v>115</v>
      </c>
      <c r="C121" s="67">
        <v>85000</v>
      </c>
      <c r="D121" s="67">
        <v>0</v>
      </c>
      <c r="E121" s="67">
        <v>85000</v>
      </c>
      <c r="F121" s="90" t="s">
        <v>67</v>
      </c>
      <c r="G121" s="139">
        <f t="shared" si="14"/>
        <v>100</v>
      </c>
    </row>
    <row r="122" spans="1:7" ht="15.75" thickBot="1">
      <c r="A122" s="69">
        <v>3429</v>
      </c>
      <c r="B122" s="315" t="s">
        <v>116</v>
      </c>
      <c r="C122" s="71">
        <v>13473.22</v>
      </c>
      <c r="D122" s="71">
        <v>0</v>
      </c>
      <c r="E122" s="71">
        <v>18473.22</v>
      </c>
      <c r="F122" s="82" t="s">
        <v>67</v>
      </c>
      <c r="G122" s="148">
        <f t="shared" si="14"/>
        <v>72.933792809266592</v>
      </c>
    </row>
    <row r="123" spans="1:7" ht="15.75" thickBot="1">
      <c r="A123" s="375" t="s">
        <v>138</v>
      </c>
      <c r="B123" s="376"/>
      <c r="C123" s="105">
        <f>SUM(C119:C122)</f>
        <v>1506199.22</v>
      </c>
      <c r="D123" s="105">
        <f t="shared" ref="D123:E123" si="23">SUM(D119:D122)</f>
        <v>400000</v>
      </c>
      <c r="E123" s="105">
        <f t="shared" si="23"/>
        <v>523854.22</v>
      </c>
      <c r="F123" s="140">
        <f t="shared" si="13"/>
        <v>376.54980499999999</v>
      </c>
      <c r="G123" s="135">
        <f t="shared" si="14"/>
        <v>287.52258977698034</v>
      </c>
    </row>
    <row r="124" spans="1:7">
      <c r="A124" s="313">
        <v>3612</v>
      </c>
      <c r="B124" s="316" t="s">
        <v>117</v>
      </c>
      <c r="C124" s="109">
        <v>313720</v>
      </c>
      <c r="D124" s="109">
        <v>290000</v>
      </c>
      <c r="E124" s="109">
        <v>290000</v>
      </c>
      <c r="F124" s="109">
        <f t="shared" si="13"/>
        <v>108.1793103448276</v>
      </c>
      <c r="G124" s="141">
        <f t="shared" si="14"/>
        <v>108.1793103448276</v>
      </c>
    </row>
    <row r="125" spans="1:7">
      <c r="A125" s="312">
        <v>3613</v>
      </c>
      <c r="B125" s="317" t="s">
        <v>118</v>
      </c>
      <c r="C125" s="67">
        <v>5534637.9500000002</v>
      </c>
      <c r="D125" s="67">
        <v>4500000</v>
      </c>
      <c r="E125" s="67">
        <v>4873282.7699999996</v>
      </c>
      <c r="F125" s="67">
        <f t="shared" si="13"/>
        <v>122.99195444444445</v>
      </c>
      <c r="G125" s="139">
        <f t="shared" si="14"/>
        <v>113.57104053290963</v>
      </c>
    </row>
    <row r="126" spans="1:7">
      <c r="A126" s="69">
        <v>3632</v>
      </c>
      <c r="B126" s="315" t="s">
        <v>174</v>
      </c>
      <c r="C126" s="71">
        <v>10712</v>
      </c>
      <c r="D126" s="71">
        <v>0</v>
      </c>
      <c r="E126" s="71">
        <v>0</v>
      </c>
      <c r="F126" s="90" t="s">
        <v>67</v>
      </c>
      <c r="G126" s="108" t="s">
        <v>67</v>
      </c>
    </row>
    <row r="127" spans="1:7" ht="15.75" thickBot="1">
      <c r="A127" s="69">
        <v>3639</v>
      </c>
      <c r="B127" s="315" t="s">
        <v>119</v>
      </c>
      <c r="C127" s="71">
        <v>4438042.84</v>
      </c>
      <c r="D127" s="71">
        <v>2785000</v>
      </c>
      <c r="E127" s="71">
        <v>3975117.64</v>
      </c>
      <c r="F127" s="71">
        <f t="shared" si="13"/>
        <v>159.35521867145422</v>
      </c>
      <c r="G127" s="148">
        <f t="shared" si="14"/>
        <v>111.64557233078516</v>
      </c>
    </row>
    <row r="128" spans="1:7" ht="15.75" thickBot="1">
      <c r="A128" s="375" t="s">
        <v>139</v>
      </c>
      <c r="B128" s="376"/>
      <c r="C128" s="105">
        <f>SUM(C124:C127)</f>
        <v>10297112.789999999</v>
      </c>
      <c r="D128" s="105">
        <f>SUM(D124:D127)</f>
        <v>7575000</v>
      </c>
      <c r="E128" s="105">
        <f>SUM(E124:E127)</f>
        <v>9138400.4100000001</v>
      </c>
      <c r="F128" s="140">
        <f t="shared" si="13"/>
        <v>135.93548237623762</v>
      </c>
      <c r="G128" s="135">
        <f t="shared" si="14"/>
        <v>112.67959739137758</v>
      </c>
    </row>
    <row r="129" spans="1:7">
      <c r="A129" s="313">
        <v>3721</v>
      </c>
      <c r="B129" s="316" t="s">
        <v>120</v>
      </c>
      <c r="C129" s="109">
        <v>0</v>
      </c>
      <c r="D129" s="109">
        <v>0</v>
      </c>
      <c r="E129" s="109">
        <v>0</v>
      </c>
      <c r="F129" s="110" t="s">
        <v>67</v>
      </c>
      <c r="G129" s="111" t="s">
        <v>67</v>
      </c>
    </row>
    <row r="130" spans="1:7">
      <c r="A130" s="312">
        <v>3723</v>
      </c>
      <c r="B130" s="317" t="s">
        <v>121</v>
      </c>
      <c r="C130" s="67">
        <v>17390</v>
      </c>
      <c r="D130" s="67">
        <v>15000</v>
      </c>
      <c r="E130" s="67">
        <v>15000</v>
      </c>
      <c r="F130" s="67">
        <f t="shared" ref="F130" si="24">C130/D130*100</f>
        <v>115.93333333333334</v>
      </c>
      <c r="G130" s="148">
        <f t="shared" ref="G130" si="25">C130/E130*100</f>
        <v>115.93333333333334</v>
      </c>
    </row>
    <row r="131" spans="1:7">
      <c r="A131" s="312">
        <v>3725</v>
      </c>
      <c r="B131" s="317" t="s">
        <v>122</v>
      </c>
      <c r="C131" s="67">
        <v>942946.13</v>
      </c>
      <c r="D131" s="67">
        <v>600000</v>
      </c>
      <c r="E131" s="67">
        <v>709132.26</v>
      </c>
      <c r="F131" s="67">
        <f t="shared" si="13"/>
        <v>157.15768833333334</v>
      </c>
      <c r="G131" s="139">
        <f t="shared" si="14"/>
        <v>132.97182813259687</v>
      </c>
    </row>
    <row r="132" spans="1:7" ht="15.75" thickBot="1">
      <c r="A132" s="69">
        <v>3769</v>
      </c>
      <c r="B132" s="315" t="s">
        <v>123</v>
      </c>
      <c r="C132" s="71">
        <v>9771</v>
      </c>
      <c r="D132" s="71">
        <v>20000</v>
      </c>
      <c r="E132" s="71">
        <v>20000</v>
      </c>
      <c r="F132" s="71">
        <f t="shared" si="13"/>
        <v>48.854999999999997</v>
      </c>
      <c r="G132" s="148">
        <f t="shared" si="14"/>
        <v>48.854999999999997</v>
      </c>
    </row>
    <row r="133" spans="1:7" ht="15.75" thickBot="1">
      <c r="A133" s="375" t="s">
        <v>140</v>
      </c>
      <c r="B133" s="376"/>
      <c r="C133" s="105">
        <f>SUM(C129:C132)</f>
        <v>970107.13</v>
      </c>
      <c r="D133" s="105">
        <f t="shared" ref="D133:E133" si="26">SUM(D129:D132)</f>
        <v>635000</v>
      </c>
      <c r="E133" s="105">
        <f t="shared" si="26"/>
        <v>744132.26</v>
      </c>
      <c r="F133" s="140">
        <f t="shared" si="13"/>
        <v>152.77277637795274</v>
      </c>
      <c r="G133" s="135">
        <f t="shared" si="14"/>
        <v>130.3675679912063</v>
      </c>
    </row>
    <row r="134" spans="1:7" ht="15.75" thickBot="1">
      <c r="A134" s="373" t="s">
        <v>141</v>
      </c>
      <c r="B134" s="374"/>
      <c r="C134" s="184">
        <f>SUM(C133,C128,C123,C118,C112)</f>
        <v>13372220.560000001</v>
      </c>
      <c r="D134" s="184">
        <f>SUM(D133,D128,D123,D118,D112)</f>
        <v>8880000</v>
      </c>
      <c r="E134" s="184">
        <f>SUM(E133,E128,E123,E118,E112)</f>
        <v>10962842.310000001</v>
      </c>
      <c r="F134" s="193">
        <f t="shared" si="13"/>
        <v>150.58806936936938</v>
      </c>
      <c r="G134" s="137">
        <f t="shared" si="14"/>
        <v>121.97767861535536</v>
      </c>
    </row>
    <row r="135" spans="1:7">
      <c r="A135" s="313">
        <v>4351</v>
      </c>
      <c r="B135" s="316" t="s">
        <v>124</v>
      </c>
      <c r="C135" s="109">
        <v>1302779</v>
      </c>
      <c r="D135" s="109">
        <v>1100000</v>
      </c>
      <c r="E135" s="109">
        <v>1100000</v>
      </c>
      <c r="F135" s="109">
        <f t="shared" si="13"/>
        <v>118.43445454545454</v>
      </c>
      <c r="G135" s="141">
        <f t="shared" si="14"/>
        <v>118.43445454545454</v>
      </c>
    </row>
    <row r="136" spans="1:7">
      <c r="A136" s="312">
        <v>4356</v>
      </c>
      <c r="B136" s="317" t="s">
        <v>125</v>
      </c>
      <c r="C136" s="67">
        <v>99637</v>
      </c>
      <c r="D136" s="67">
        <v>90000</v>
      </c>
      <c r="E136" s="67">
        <v>90000</v>
      </c>
      <c r="F136" s="67">
        <f t="shared" si="13"/>
        <v>110.70777777777778</v>
      </c>
      <c r="G136" s="139">
        <f t="shared" si="14"/>
        <v>110.70777777777778</v>
      </c>
    </row>
    <row r="137" spans="1:7" ht="15.75" thickBot="1">
      <c r="A137" s="69">
        <v>4399</v>
      </c>
      <c r="B137" s="315" t="s">
        <v>126</v>
      </c>
      <c r="C137" s="71">
        <v>402244.64</v>
      </c>
      <c r="D137" s="71">
        <v>0</v>
      </c>
      <c r="E137" s="71">
        <v>402244.64</v>
      </c>
      <c r="F137" s="82" t="s">
        <v>67</v>
      </c>
      <c r="G137" s="148">
        <f t="shared" si="14"/>
        <v>100</v>
      </c>
    </row>
    <row r="138" spans="1:7" ht="15.75" thickBot="1">
      <c r="A138" s="375" t="s">
        <v>143</v>
      </c>
      <c r="B138" s="376"/>
      <c r="C138" s="105">
        <f>SUM(C135:C137)</f>
        <v>1804660.6400000001</v>
      </c>
      <c r="D138" s="105">
        <f t="shared" ref="D138:E138" si="27">SUM(D135:D137)</f>
        <v>1190000</v>
      </c>
      <c r="E138" s="105">
        <f t="shared" si="27"/>
        <v>1592244.6400000001</v>
      </c>
      <c r="F138" s="140">
        <f t="shared" si="13"/>
        <v>151.65215462184875</v>
      </c>
      <c r="G138" s="135">
        <f t="shared" si="14"/>
        <v>113.34066353019723</v>
      </c>
    </row>
    <row r="139" spans="1:7" ht="15.75" thickBot="1">
      <c r="A139" s="373" t="s">
        <v>144</v>
      </c>
      <c r="B139" s="374"/>
      <c r="C139" s="184">
        <f>SUM(C138)</f>
        <v>1804660.6400000001</v>
      </c>
      <c r="D139" s="184">
        <f t="shared" ref="D139:E139" si="28">SUM(D138)</f>
        <v>1190000</v>
      </c>
      <c r="E139" s="184">
        <f t="shared" si="28"/>
        <v>1592244.6400000001</v>
      </c>
      <c r="F139" s="193">
        <f t="shared" si="13"/>
        <v>151.65215462184875</v>
      </c>
      <c r="G139" s="137">
        <f t="shared" si="14"/>
        <v>113.34066353019723</v>
      </c>
    </row>
    <row r="140" spans="1:7" ht="15.75" thickBot="1">
      <c r="A140" s="100">
        <v>5311</v>
      </c>
      <c r="B140" s="101" t="s">
        <v>127</v>
      </c>
      <c r="C140" s="102">
        <v>63031</v>
      </c>
      <c r="D140" s="102">
        <v>34000</v>
      </c>
      <c r="E140" s="102">
        <v>34000</v>
      </c>
      <c r="F140" s="102">
        <f t="shared" si="13"/>
        <v>185.38529411764705</v>
      </c>
      <c r="G140" s="142">
        <f t="shared" si="14"/>
        <v>185.38529411764705</v>
      </c>
    </row>
    <row r="141" spans="1:7" ht="15.75" thickBot="1">
      <c r="A141" s="375" t="s">
        <v>145</v>
      </c>
      <c r="B141" s="376"/>
      <c r="C141" s="105">
        <f>SUM(C140)</f>
        <v>63031</v>
      </c>
      <c r="D141" s="105">
        <f t="shared" ref="D141:E141" si="29">SUM(D140)</f>
        <v>34000</v>
      </c>
      <c r="E141" s="105">
        <f t="shared" si="29"/>
        <v>34000</v>
      </c>
      <c r="F141" s="140">
        <f t="shared" si="13"/>
        <v>185.38529411764705</v>
      </c>
      <c r="G141" s="135">
        <f t="shared" si="14"/>
        <v>185.38529411764705</v>
      </c>
    </row>
    <row r="142" spans="1:7" ht="15.75" thickBot="1">
      <c r="A142" s="100">
        <v>5512</v>
      </c>
      <c r="B142" s="101" t="s">
        <v>128</v>
      </c>
      <c r="C142" s="102">
        <v>279273</v>
      </c>
      <c r="D142" s="102">
        <v>0</v>
      </c>
      <c r="E142" s="102">
        <v>265400</v>
      </c>
      <c r="F142" s="103" t="s">
        <v>67</v>
      </c>
      <c r="G142" s="142">
        <f t="shared" si="14"/>
        <v>105.22720422004521</v>
      </c>
    </row>
    <row r="143" spans="1:7" ht="15.75" thickBot="1">
      <c r="A143" s="375" t="s">
        <v>146</v>
      </c>
      <c r="B143" s="376"/>
      <c r="C143" s="105">
        <f>SUM(C142)</f>
        <v>279273</v>
      </c>
      <c r="D143" s="105">
        <v>0</v>
      </c>
      <c r="E143" s="105">
        <f t="shared" ref="E143" si="30">SUM(E142)</f>
        <v>265400</v>
      </c>
      <c r="F143" s="106" t="s">
        <v>67</v>
      </c>
      <c r="G143" s="135">
        <f t="shared" si="14"/>
        <v>105.22720422004521</v>
      </c>
    </row>
    <row r="144" spans="1:7" ht="15.75" thickBot="1">
      <c r="A144" s="373" t="s">
        <v>147</v>
      </c>
      <c r="B144" s="374"/>
      <c r="C144" s="184">
        <f>SUM(C143,C141)</f>
        <v>342304</v>
      </c>
      <c r="D144" s="184">
        <f t="shared" ref="D144:E144" si="31">SUM(D143,D141)</f>
        <v>34000</v>
      </c>
      <c r="E144" s="184">
        <f t="shared" si="31"/>
        <v>299400</v>
      </c>
      <c r="F144" s="98">
        <f t="shared" si="13"/>
        <v>1006.7764705882352</v>
      </c>
      <c r="G144" s="99">
        <f t="shared" si="14"/>
        <v>114.32999331997328</v>
      </c>
    </row>
    <row r="145" spans="1:7" ht="15.75" thickBot="1">
      <c r="A145" s="100">
        <v>6171</v>
      </c>
      <c r="B145" s="101" t="s">
        <v>129</v>
      </c>
      <c r="C145" s="102">
        <v>509905.56</v>
      </c>
      <c r="D145" s="102">
        <v>110000</v>
      </c>
      <c r="E145" s="102">
        <v>444965.56</v>
      </c>
      <c r="F145" s="102">
        <f>C145/D145*100</f>
        <v>463.55050909090909</v>
      </c>
      <c r="G145" s="142">
        <f t="shared" si="14"/>
        <v>114.59438793420327</v>
      </c>
    </row>
    <row r="146" spans="1:7" ht="15.75" thickBot="1">
      <c r="A146" s="375" t="s">
        <v>148</v>
      </c>
      <c r="B146" s="376"/>
      <c r="C146" s="105">
        <f>SUM(C145)</f>
        <v>509905.56</v>
      </c>
      <c r="D146" s="105">
        <f t="shared" ref="D146:E146" si="32">SUM(D145)</f>
        <v>110000</v>
      </c>
      <c r="E146" s="105">
        <f t="shared" si="32"/>
        <v>444965.56</v>
      </c>
      <c r="F146" s="140">
        <f t="shared" si="13"/>
        <v>463.55050909090909</v>
      </c>
      <c r="G146" s="135">
        <f t="shared" si="14"/>
        <v>114.59438793420327</v>
      </c>
    </row>
    <row r="147" spans="1:7">
      <c r="A147" s="57">
        <v>6310</v>
      </c>
      <c r="B147" s="314" t="s">
        <v>130</v>
      </c>
      <c r="C147" s="87">
        <v>320682.8</v>
      </c>
      <c r="D147" s="87">
        <v>324000</v>
      </c>
      <c r="E147" s="87">
        <v>324000</v>
      </c>
      <c r="F147" s="87">
        <f t="shared" si="13"/>
        <v>98.976172839506177</v>
      </c>
      <c r="G147" s="138">
        <f t="shared" si="14"/>
        <v>98.976172839506177</v>
      </c>
    </row>
    <row r="148" spans="1:7" ht="15.75" thickBot="1">
      <c r="A148" s="100">
        <v>6330</v>
      </c>
      <c r="B148" s="101" t="s">
        <v>131</v>
      </c>
      <c r="C148" s="102">
        <v>383880960.13</v>
      </c>
      <c r="D148" s="102">
        <v>864500</v>
      </c>
      <c r="E148" s="102">
        <v>1415500</v>
      </c>
      <c r="F148" s="102">
        <f t="shared" si="13"/>
        <v>44404.969361480624</v>
      </c>
      <c r="G148" s="142">
        <f t="shared" si="14"/>
        <v>27119.813502649242</v>
      </c>
    </row>
    <row r="149" spans="1:7" ht="15.75" thickBot="1">
      <c r="A149" s="379" t="s">
        <v>149</v>
      </c>
      <c r="B149" s="380"/>
      <c r="C149" s="105">
        <f>SUM(C147:C148)</f>
        <v>384201642.93000001</v>
      </c>
      <c r="D149" s="105">
        <f t="shared" ref="D149:E149" si="33">SUM(D147:D148)</f>
        <v>1188500</v>
      </c>
      <c r="E149" s="105">
        <f t="shared" si="33"/>
        <v>1739500</v>
      </c>
      <c r="F149" s="140">
        <f t="shared" si="13"/>
        <v>32326.600162389565</v>
      </c>
      <c r="G149" s="135">
        <f t="shared" si="14"/>
        <v>22086.901002012073</v>
      </c>
    </row>
    <row r="150" spans="1:7" ht="15.75" thickBot="1">
      <c r="A150" s="100">
        <v>6409</v>
      </c>
      <c r="B150" s="101" t="s">
        <v>132</v>
      </c>
      <c r="C150" s="102">
        <v>61704</v>
      </c>
      <c r="D150" s="102">
        <v>0</v>
      </c>
      <c r="E150" s="102">
        <v>54683</v>
      </c>
      <c r="F150" s="88" t="s">
        <v>67</v>
      </c>
      <c r="G150" s="138">
        <f t="shared" si="14"/>
        <v>112.83945650384946</v>
      </c>
    </row>
    <row r="151" spans="1:7" ht="15.75" thickBot="1">
      <c r="A151" s="379" t="s">
        <v>150</v>
      </c>
      <c r="B151" s="380"/>
      <c r="C151" s="105">
        <f>SUM(C150)</f>
        <v>61704</v>
      </c>
      <c r="D151" s="105">
        <f t="shared" ref="D151:E151" si="34">SUM(D150)</f>
        <v>0</v>
      </c>
      <c r="E151" s="105">
        <f t="shared" si="34"/>
        <v>54683</v>
      </c>
      <c r="F151" s="106" t="s">
        <v>67</v>
      </c>
      <c r="G151" s="135">
        <f t="shared" si="14"/>
        <v>112.83945650384946</v>
      </c>
    </row>
    <row r="152" spans="1:7" ht="15.75" thickBot="1">
      <c r="A152" s="373" t="s">
        <v>151</v>
      </c>
      <c r="B152" s="374"/>
      <c r="C152" s="184">
        <f>SUM(C151,C149,C146)</f>
        <v>384773252.49000001</v>
      </c>
      <c r="D152" s="184">
        <f t="shared" ref="D152:E152" si="35">SUM(D151,D149,D146)</f>
        <v>1298500</v>
      </c>
      <c r="E152" s="184">
        <f t="shared" si="35"/>
        <v>2239148.56</v>
      </c>
      <c r="F152" s="193">
        <f t="shared" si="13"/>
        <v>29632.133422410476</v>
      </c>
      <c r="G152" s="137">
        <f t="shared" si="14"/>
        <v>17183.909069883241</v>
      </c>
    </row>
    <row r="153" spans="1:7" ht="15.75" thickBot="1">
      <c r="A153" s="260"/>
      <c r="B153" s="260"/>
      <c r="C153" s="261"/>
      <c r="D153" s="261"/>
      <c r="E153" s="261"/>
      <c r="F153" s="262"/>
      <c r="G153" s="262"/>
    </row>
    <row r="154" spans="1:7" ht="15.75" thickBot="1">
      <c r="A154" s="377" t="s">
        <v>359</v>
      </c>
      <c r="B154" s="378"/>
      <c r="C154" s="151">
        <f>SUM(C96,C152,C144,C139,C134,C109)</f>
        <v>551897757.81999993</v>
      </c>
      <c r="D154" s="151">
        <f>SUM(D96,D152,D144,D139,D134,D109)</f>
        <v>143305800</v>
      </c>
      <c r="E154" s="151">
        <f>SUM(E96,E152,E144,E139,E134,E109)</f>
        <v>166869563.22</v>
      </c>
      <c r="F154" s="195">
        <f>C154/D154*100</f>
        <v>385.11892597508262</v>
      </c>
      <c r="G154" s="196">
        <f>C154/E154*100</f>
        <v>330.7360234966161</v>
      </c>
    </row>
    <row r="156" spans="1:7">
      <c r="A156" s="53"/>
    </row>
  </sheetData>
  <mergeCells count="64">
    <mergeCell ref="A90:B90"/>
    <mergeCell ref="A87:B87"/>
    <mergeCell ref="A5:B5"/>
    <mergeCell ref="A6:B6"/>
    <mergeCell ref="A7:B7"/>
    <mergeCell ref="A8:B8"/>
    <mergeCell ref="A10:B10"/>
    <mergeCell ref="A74:B74"/>
    <mergeCell ref="A88:B88"/>
    <mergeCell ref="A68:B68"/>
    <mergeCell ref="A73:B73"/>
    <mergeCell ref="A84:B84"/>
    <mergeCell ref="A44:B44"/>
    <mergeCell ref="A54:B54"/>
    <mergeCell ref="A57:B57"/>
    <mergeCell ref="A65:B65"/>
    <mergeCell ref="A67:B67"/>
    <mergeCell ref="A24:B24"/>
    <mergeCell ref="A26:B26"/>
    <mergeCell ref="A41:B41"/>
    <mergeCell ref="A43:B43"/>
    <mergeCell ref="D3:D4"/>
    <mergeCell ref="E3:E4"/>
    <mergeCell ref="F3:F4"/>
    <mergeCell ref="G3:G4"/>
    <mergeCell ref="D17:D18"/>
    <mergeCell ref="E17:E18"/>
    <mergeCell ref="A13:G13"/>
    <mergeCell ref="F17:F18"/>
    <mergeCell ref="G17:G18"/>
    <mergeCell ref="A17:A18"/>
    <mergeCell ref="B17:B18"/>
    <mergeCell ref="C17:C18"/>
    <mergeCell ref="C3:C4"/>
    <mergeCell ref="A3:B4"/>
    <mergeCell ref="A9:B9"/>
    <mergeCell ref="F94:F95"/>
    <mergeCell ref="G94:G95"/>
    <mergeCell ref="A100:B100"/>
    <mergeCell ref="A104:B104"/>
    <mergeCell ref="A106:B106"/>
    <mergeCell ref="A94:A95"/>
    <mergeCell ref="B94:B95"/>
    <mergeCell ref="C94:C95"/>
    <mergeCell ref="D94:D95"/>
    <mergeCell ref="E94:E95"/>
    <mergeCell ref="A108:B108"/>
    <mergeCell ref="A109:B109"/>
    <mergeCell ref="A112:B112"/>
    <mergeCell ref="A118:B118"/>
    <mergeCell ref="A123:B123"/>
    <mergeCell ref="A134:B134"/>
    <mergeCell ref="A133:B133"/>
    <mergeCell ref="A128:B128"/>
    <mergeCell ref="A154:B154"/>
    <mergeCell ref="A152:B152"/>
    <mergeCell ref="A151:B151"/>
    <mergeCell ref="A149:B149"/>
    <mergeCell ref="A146:B146"/>
    <mergeCell ref="A143:B143"/>
    <mergeCell ref="A144:B144"/>
    <mergeCell ref="A141:B141"/>
    <mergeCell ref="A139:B139"/>
    <mergeCell ref="A138:B13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rowBreaks count="1" manualBreakCount="1">
    <brk id="68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view="pageLayout" topLeftCell="A218" zoomScaleNormal="100" workbookViewId="0">
      <selection activeCell="B225" sqref="B225"/>
    </sheetView>
  </sheetViews>
  <sheetFormatPr defaultRowHeight="15"/>
  <cols>
    <col min="1" max="1" width="10.5703125" style="33" customWidth="1"/>
    <col min="2" max="2" width="53.42578125" style="33" customWidth="1"/>
    <col min="3" max="3" width="14.28515625" style="33" bestFit="1" customWidth="1"/>
    <col min="4" max="5" width="13.5703125" style="33" bestFit="1" customWidth="1"/>
    <col min="6" max="6" width="10" style="33" bestFit="1" customWidth="1"/>
    <col min="7" max="7" width="9" style="33" bestFit="1" customWidth="1"/>
    <col min="8" max="16384" width="9.140625" style="33"/>
  </cols>
  <sheetData>
    <row r="1" spans="1:10" ht="15.75">
      <c r="A1" s="25" t="s">
        <v>452</v>
      </c>
      <c r="B1" s="25"/>
      <c r="C1" s="26"/>
      <c r="D1" s="26"/>
      <c r="E1" s="26"/>
      <c r="F1" s="26"/>
      <c r="G1" s="26"/>
      <c r="H1" s="2"/>
      <c r="I1" s="2"/>
    </row>
    <row r="2" spans="1:10" ht="6.75" customHeight="1" thickBot="1"/>
    <row r="3" spans="1:10">
      <c r="A3" s="404" t="s">
        <v>1</v>
      </c>
      <c r="B3" s="405"/>
      <c r="C3" s="391" t="s">
        <v>2</v>
      </c>
      <c r="D3" s="389" t="s">
        <v>29</v>
      </c>
      <c r="E3" s="389" t="s">
        <v>30</v>
      </c>
      <c r="F3" s="391" t="s">
        <v>3</v>
      </c>
      <c r="G3" s="393" t="s">
        <v>4</v>
      </c>
      <c r="H3" s="36"/>
      <c r="I3" s="36"/>
    </row>
    <row r="4" spans="1:10" ht="15.75" thickBot="1">
      <c r="A4" s="406"/>
      <c r="B4" s="407"/>
      <c r="C4" s="392"/>
      <c r="D4" s="390"/>
      <c r="E4" s="390"/>
      <c r="F4" s="392"/>
      <c r="G4" s="394"/>
    </row>
    <row r="5" spans="1:10">
      <c r="A5" s="444" t="s">
        <v>11</v>
      </c>
      <c r="B5" s="445"/>
      <c r="C5" s="47">
        <v>500125275.64999998</v>
      </c>
      <c r="D5" s="47">
        <v>121490520</v>
      </c>
      <c r="E5" s="47">
        <v>136746013</v>
      </c>
      <c r="F5" s="47">
        <f>C5/D5*100</f>
        <v>411.65786075325047</v>
      </c>
      <c r="G5" s="48">
        <f>C5/E5*100</f>
        <v>365.7329853192868</v>
      </c>
    </row>
    <row r="6" spans="1:10">
      <c r="A6" s="446" t="s">
        <v>12</v>
      </c>
      <c r="B6" s="447"/>
      <c r="C6" s="49">
        <v>106519215.98999999</v>
      </c>
      <c r="D6" s="49">
        <v>103960500</v>
      </c>
      <c r="E6" s="49">
        <v>122078928.17</v>
      </c>
      <c r="F6" s="49">
        <f>C6/D6*100</f>
        <v>102.46123863390422</v>
      </c>
      <c r="G6" s="50">
        <f>C6/E6*100</f>
        <v>87.254383362268342</v>
      </c>
    </row>
    <row r="7" spans="1:10" ht="15.75" thickBot="1">
      <c r="A7" s="408" t="s">
        <v>360</v>
      </c>
      <c r="B7" s="409"/>
      <c r="C7" s="51">
        <v>-383880960.13</v>
      </c>
      <c r="D7" s="51">
        <v>-864500</v>
      </c>
      <c r="E7" s="51">
        <v>-1415500</v>
      </c>
      <c r="F7" s="49">
        <f>C7/D7*100</f>
        <v>44404.969361480624</v>
      </c>
      <c r="G7" s="50">
        <f>C7/E7*100</f>
        <v>27119.813502649242</v>
      </c>
    </row>
    <row r="8" spans="1:10" ht="15.75" thickBot="1">
      <c r="A8" s="448" t="s">
        <v>13</v>
      </c>
      <c r="B8" s="449"/>
      <c r="C8" s="52">
        <f>SUM(C5:C7)</f>
        <v>222763531.50999999</v>
      </c>
      <c r="D8" s="52">
        <f t="shared" ref="D8:E8" si="0">SUM(D5:D7)</f>
        <v>224586520</v>
      </c>
      <c r="E8" s="52">
        <f t="shared" si="0"/>
        <v>257409441.17000002</v>
      </c>
      <c r="F8" s="52">
        <f>C8/D8*100</f>
        <v>99.188291225136751</v>
      </c>
      <c r="G8" s="112">
        <f>C8/E8*100</f>
        <v>86.540544316275117</v>
      </c>
    </row>
    <row r="10" spans="1:10">
      <c r="A10" s="53" t="s">
        <v>357</v>
      </c>
    </row>
    <row r="11" spans="1:10" ht="28.5" customHeight="1">
      <c r="A11" s="397" t="s">
        <v>453</v>
      </c>
      <c r="B11" s="397"/>
      <c r="C11" s="397"/>
      <c r="D11" s="397"/>
      <c r="E11" s="397"/>
      <c r="F11" s="397"/>
      <c r="G11" s="397"/>
    </row>
    <row r="13" spans="1:10" ht="15.75">
      <c r="A13" s="25" t="s">
        <v>454</v>
      </c>
      <c r="B13" s="25"/>
      <c r="C13" s="26"/>
      <c r="D13" s="26"/>
      <c r="E13" s="26"/>
      <c r="F13" s="26"/>
      <c r="G13" s="26"/>
      <c r="H13" s="2"/>
      <c r="I13" s="2"/>
    </row>
    <row r="14" spans="1:10" ht="8.25" customHeight="1" thickBot="1">
      <c r="J14" s="53"/>
    </row>
    <row r="15" spans="1:10" ht="15" customHeight="1">
      <c r="A15" s="436" t="s">
        <v>10</v>
      </c>
      <c r="B15" s="437"/>
      <c r="C15" s="440" t="s">
        <v>2</v>
      </c>
      <c r="D15" s="442" t="s">
        <v>29</v>
      </c>
      <c r="E15" s="442" t="s">
        <v>30</v>
      </c>
      <c r="F15" s="440" t="s">
        <v>3</v>
      </c>
      <c r="G15" s="450" t="s">
        <v>4</v>
      </c>
      <c r="H15" s="36"/>
      <c r="I15" s="36"/>
    </row>
    <row r="16" spans="1:10" ht="15.75" thickBot="1">
      <c r="A16" s="438"/>
      <c r="B16" s="439"/>
      <c r="C16" s="441"/>
      <c r="D16" s="443"/>
      <c r="E16" s="443"/>
      <c r="F16" s="441"/>
      <c r="G16" s="451"/>
    </row>
    <row r="17" spans="1:7">
      <c r="A17" s="57">
        <v>5011</v>
      </c>
      <c r="B17" s="352" t="s">
        <v>537</v>
      </c>
      <c r="C17" s="197">
        <v>40502457</v>
      </c>
      <c r="D17" s="197">
        <v>38372000</v>
      </c>
      <c r="E17" s="197">
        <v>45273902.020000003</v>
      </c>
      <c r="F17" s="197">
        <f t="shared" ref="F17:F50" si="1">C17/D17*100</f>
        <v>105.5521135202752</v>
      </c>
      <c r="G17" s="198">
        <f t="shared" ref="G17:G50" si="2">C17/E17*100</f>
        <v>89.460937080501282</v>
      </c>
    </row>
    <row r="18" spans="1:7">
      <c r="A18" s="329">
        <v>5019</v>
      </c>
      <c r="B18" s="350" t="s">
        <v>538</v>
      </c>
      <c r="C18" s="61">
        <v>26433.64</v>
      </c>
      <c r="D18" s="61">
        <v>65000</v>
      </c>
      <c r="E18" s="61">
        <v>33794</v>
      </c>
      <c r="F18" s="61">
        <f t="shared" si="1"/>
        <v>40.667138461538457</v>
      </c>
      <c r="G18" s="62">
        <f t="shared" si="2"/>
        <v>78.219920695981543</v>
      </c>
    </row>
    <row r="19" spans="1:7">
      <c r="A19" s="329">
        <v>5021</v>
      </c>
      <c r="B19" s="350" t="s">
        <v>539</v>
      </c>
      <c r="C19" s="61">
        <v>1525036</v>
      </c>
      <c r="D19" s="61">
        <v>1558000</v>
      </c>
      <c r="E19" s="61">
        <v>1897320</v>
      </c>
      <c r="F19" s="61">
        <f t="shared" si="1"/>
        <v>97.884210526315783</v>
      </c>
      <c r="G19" s="62">
        <f t="shared" si="2"/>
        <v>80.378428520228525</v>
      </c>
    </row>
    <row r="20" spans="1:7">
      <c r="A20" s="329">
        <v>5023</v>
      </c>
      <c r="B20" s="350" t="s">
        <v>540</v>
      </c>
      <c r="C20" s="61">
        <v>2290893</v>
      </c>
      <c r="D20" s="61">
        <v>3161000</v>
      </c>
      <c r="E20" s="61">
        <v>3151125</v>
      </c>
      <c r="F20" s="61">
        <f t="shared" si="1"/>
        <v>72.473679215438153</v>
      </c>
      <c r="G20" s="62">
        <f t="shared" si="2"/>
        <v>72.700797334285369</v>
      </c>
    </row>
    <row r="21" spans="1:7">
      <c r="A21" s="329">
        <v>5029</v>
      </c>
      <c r="B21" s="350" t="s">
        <v>541</v>
      </c>
      <c r="C21" s="61">
        <v>0</v>
      </c>
      <c r="D21" s="61">
        <v>10000</v>
      </c>
      <c r="E21" s="61">
        <v>0</v>
      </c>
      <c r="F21" s="90" t="s">
        <v>67</v>
      </c>
      <c r="G21" s="108" t="s">
        <v>67</v>
      </c>
    </row>
    <row r="22" spans="1:7">
      <c r="A22" s="329">
        <v>5031</v>
      </c>
      <c r="B22" s="350" t="s">
        <v>550</v>
      </c>
      <c r="C22" s="61">
        <v>10697860</v>
      </c>
      <c r="D22" s="61">
        <v>10200000</v>
      </c>
      <c r="E22" s="61">
        <v>12124929</v>
      </c>
      <c r="F22" s="61">
        <f t="shared" si="1"/>
        <v>104.88098039215686</v>
      </c>
      <c r="G22" s="62">
        <f t="shared" si="2"/>
        <v>88.230289843346711</v>
      </c>
    </row>
    <row r="23" spans="1:7">
      <c r="A23" s="329">
        <v>5032</v>
      </c>
      <c r="B23" s="350" t="s">
        <v>542</v>
      </c>
      <c r="C23" s="61">
        <v>3940130.02</v>
      </c>
      <c r="D23" s="61">
        <v>3786686</v>
      </c>
      <c r="E23" s="61">
        <v>4476121</v>
      </c>
      <c r="F23" s="61">
        <f t="shared" si="1"/>
        <v>104.05219814898831</v>
      </c>
      <c r="G23" s="62">
        <f t="shared" si="2"/>
        <v>88.025547566743612</v>
      </c>
    </row>
    <row r="24" spans="1:7">
      <c r="A24" s="329">
        <v>5038</v>
      </c>
      <c r="B24" s="350" t="s">
        <v>543</v>
      </c>
      <c r="C24" s="61">
        <v>183768.34</v>
      </c>
      <c r="D24" s="61">
        <v>270000</v>
      </c>
      <c r="E24" s="61">
        <v>203000</v>
      </c>
      <c r="F24" s="61">
        <f t="shared" si="1"/>
        <v>68.062348148148146</v>
      </c>
      <c r="G24" s="62">
        <f t="shared" si="2"/>
        <v>90.526275862068957</v>
      </c>
    </row>
    <row r="25" spans="1:7">
      <c r="A25" s="329">
        <v>5039</v>
      </c>
      <c r="B25" s="350" t="s">
        <v>544</v>
      </c>
      <c r="C25" s="61">
        <v>8988</v>
      </c>
      <c r="D25" s="61">
        <v>27000</v>
      </c>
      <c r="E25" s="61">
        <v>10232</v>
      </c>
      <c r="F25" s="61">
        <f t="shared" si="1"/>
        <v>33.288888888888891</v>
      </c>
      <c r="G25" s="62">
        <f t="shared" si="2"/>
        <v>87.842064112587963</v>
      </c>
    </row>
    <row r="26" spans="1:7">
      <c r="A26" s="329">
        <v>5041</v>
      </c>
      <c r="B26" s="350" t="s">
        <v>545</v>
      </c>
      <c r="C26" s="61">
        <v>272781.40000000002</v>
      </c>
      <c r="D26" s="61">
        <v>380000</v>
      </c>
      <c r="E26" s="61">
        <v>382636</v>
      </c>
      <c r="F26" s="61">
        <f t="shared" ref="F26" si="3">C26/D26*100</f>
        <v>71.784578947368431</v>
      </c>
      <c r="G26" s="62">
        <f t="shared" ref="G26" si="4">C26/E26*100</f>
        <v>71.290051119079237</v>
      </c>
    </row>
    <row r="27" spans="1:7" ht="15.75" thickBot="1">
      <c r="A27" s="286">
        <v>5042</v>
      </c>
      <c r="B27" s="351" t="s">
        <v>546</v>
      </c>
      <c r="C27" s="199">
        <v>818468.26</v>
      </c>
      <c r="D27" s="199">
        <v>0</v>
      </c>
      <c r="E27" s="199">
        <v>845500</v>
      </c>
      <c r="F27" s="90" t="s">
        <v>67</v>
      </c>
      <c r="G27" s="200">
        <f t="shared" si="2"/>
        <v>96.80286930810172</v>
      </c>
    </row>
    <row r="28" spans="1:7" ht="15.75" thickBot="1">
      <c r="A28" s="452" t="s">
        <v>436</v>
      </c>
      <c r="B28" s="453"/>
      <c r="C28" s="76">
        <f>SUM(C17:C27)</f>
        <v>60266815.660000004</v>
      </c>
      <c r="D28" s="76">
        <f>SUM(D17:D27)</f>
        <v>57829686</v>
      </c>
      <c r="E28" s="76">
        <f>SUM(E17:E27)</f>
        <v>68398559.020000011</v>
      </c>
      <c r="F28" s="201">
        <f t="shared" si="1"/>
        <v>104.21432283066521</v>
      </c>
      <c r="G28" s="202">
        <f t="shared" si="2"/>
        <v>88.111235855681912</v>
      </c>
    </row>
    <row r="29" spans="1:7">
      <c r="A29" s="57">
        <v>5123</v>
      </c>
      <c r="B29" s="353" t="s">
        <v>547</v>
      </c>
      <c r="C29" s="278">
        <v>38786.949999999997</v>
      </c>
      <c r="D29" s="278">
        <v>0</v>
      </c>
      <c r="E29" s="278">
        <v>77712.95</v>
      </c>
      <c r="F29" s="90" t="s">
        <v>67</v>
      </c>
      <c r="G29" s="279">
        <f t="shared" si="2"/>
        <v>49.910536146163544</v>
      </c>
    </row>
    <row r="30" spans="1:7">
      <c r="A30" s="328">
        <v>5131</v>
      </c>
      <c r="B30" s="352" t="s">
        <v>548</v>
      </c>
      <c r="C30" s="197">
        <v>3603</v>
      </c>
      <c r="D30" s="197">
        <v>12000</v>
      </c>
      <c r="E30" s="197">
        <v>10927</v>
      </c>
      <c r="F30" s="197">
        <f t="shared" ref="F30" si="5">C30/D30*100</f>
        <v>30.025000000000002</v>
      </c>
      <c r="G30" s="198">
        <f t="shared" ref="G30" si="6">C30/E30*100</f>
        <v>32.973368719685183</v>
      </c>
    </row>
    <row r="31" spans="1:7">
      <c r="A31" s="329">
        <v>5132</v>
      </c>
      <c r="B31" s="350" t="s">
        <v>549</v>
      </c>
      <c r="C31" s="197">
        <v>171815.09</v>
      </c>
      <c r="D31" s="197">
        <v>84500</v>
      </c>
      <c r="E31" s="197">
        <v>200500</v>
      </c>
      <c r="F31" s="197">
        <f t="shared" si="1"/>
        <v>203.33146745562129</v>
      </c>
      <c r="G31" s="198">
        <f t="shared" si="2"/>
        <v>85.693311720698247</v>
      </c>
    </row>
    <row r="32" spans="1:7">
      <c r="A32" s="329">
        <v>5133</v>
      </c>
      <c r="B32" s="350" t="s">
        <v>551</v>
      </c>
      <c r="C32" s="197">
        <v>2726.2</v>
      </c>
      <c r="D32" s="197">
        <v>12500</v>
      </c>
      <c r="E32" s="197">
        <v>10360</v>
      </c>
      <c r="F32" s="197">
        <f t="shared" si="1"/>
        <v>21.8096</v>
      </c>
      <c r="G32" s="198">
        <f t="shared" si="2"/>
        <v>26.314671814671815</v>
      </c>
    </row>
    <row r="33" spans="1:7">
      <c r="A33" s="329">
        <v>5134</v>
      </c>
      <c r="B33" s="350" t="s">
        <v>552</v>
      </c>
      <c r="C33" s="197">
        <v>131943</v>
      </c>
      <c r="D33" s="197">
        <v>162000</v>
      </c>
      <c r="E33" s="197">
        <v>167900</v>
      </c>
      <c r="F33" s="197">
        <f t="shared" si="1"/>
        <v>81.446296296296296</v>
      </c>
      <c r="G33" s="198">
        <f t="shared" si="2"/>
        <v>78.584276354973198</v>
      </c>
    </row>
    <row r="34" spans="1:7">
      <c r="A34" s="328">
        <v>5136</v>
      </c>
      <c r="B34" s="352" t="s">
        <v>555</v>
      </c>
      <c r="C34" s="197">
        <v>419990</v>
      </c>
      <c r="D34" s="197">
        <v>304900</v>
      </c>
      <c r="E34" s="197">
        <v>471286</v>
      </c>
      <c r="F34" s="197">
        <f t="shared" si="1"/>
        <v>137.74680223023944</v>
      </c>
      <c r="G34" s="198">
        <f t="shared" si="2"/>
        <v>89.115738638533713</v>
      </c>
    </row>
    <row r="35" spans="1:7">
      <c r="A35" s="329">
        <v>5137</v>
      </c>
      <c r="B35" s="350" t="s">
        <v>553</v>
      </c>
      <c r="C35" s="197">
        <v>1966145.6</v>
      </c>
      <c r="D35" s="197">
        <v>1405500</v>
      </c>
      <c r="E35" s="197">
        <v>2785148.42</v>
      </c>
      <c r="F35" s="197">
        <f t="shared" si="1"/>
        <v>139.88940590537175</v>
      </c>
      <c r="G35" s="198">
        <f t="shared" si="2"/>
        <v>70.593925475612537</v>
      </c>
    </row>
    <row r="36" spans="1:7">
      <c r="A36" s="329">
        <v>5139</v>
      </c>
      <c r="B36" s="350" t="s">
        <v>554</v>
      </c>
      <c r="C36" s="61">
        <v>1479769.75</v>
      </c>
      <c r="D36" s="61">
        <v>1153000</v>
      </c>
      <c r="E36" s="61">
        <v>2067225</v>
      </c>
      <c r="F36" s="61">
        <f t="shared" si="1"/>
        <v>128.34082827406766</v>
      </c>
      <c r="G36" s="62">
        <f t="shared" si="2"/>
        <v>71.582423296931879</v>
      </c>
    </row>
    <row r="37" spans="1:7">
      <c r="A37" s="329">
        <v>5151</v>
      </c>
      <c r="B37" s="350" t="s">
        <v>556</v>
      </c>
      <c r="C37" s="61">
        <v>317551.40000000002</v>
      </c>
      <c r="D37" s="61">
        <v>382000</v>
      </c>
      <c r="E37" s="61">
        <v>418283</v>
      </c>
      <c r="F37" s="61">
        <f t="shared" si="1"/>
        <v>83.128638743455511</v>
      </c>
      <c r="G37" s="62">
        <f t="shared" si="2"/>
        <v>75.917835532402705</v>
      </c>
    </row>
    <row r="38" spans="1:7">
      <c r="A38" s="329">
        <v>5152</v>
      </c>
      <c r="B38" s="350" t="s">
        <v>557</v>
      </c>
      <c r="C38" s="61">
        <v>281495</v>
      </c>
      <c r="D38" s="61">
        <v>309000</v>
      </c>
      <c r="E38" s="61">
        <v>352000</v>
      </c>
      <c r="F38" s="61">
        <f t="shared" si="1"/>
        <v>91.098705501618127</v>
      </c>
      <c r="G38" s="62">
        <f t="shared" si="2"/>
        <v>79.970170454545453</v>
      </c>
    </row>
    <row r="39" spans="1:7">
      <c r="A39" s="329">
        <v>5153</v>
      </c>
      <c r="B39" s="350" t="s">
        <v>558</v>
      </c>
      <c r="C39" s="61">
        <v>961646</v>
      </c>
      <c r="D39" s="61">
        <v>1153000</v>
      </c>
      <c r="E39" s="61">
        <v>1292655</v>
      </c>
      <c r="F39" s="61">
        <f t="shared" si="1"/>
        <v>83.403816131830013</v>
      </c>
      <c r="G39" s="62">
        <f t="shared" si="2"/>
        <v>74.39309019034468</v>
      </c>
    </row>
    <row r="40" spans="1:7">
      <c r="A40" s="329">
        <v>5154</v>
      </c>
      <c r="B40" s="350" t="s">
        <v>559</v>
      </c>
      <c r="C40" s="61">
        <v>2113039.5</v>
      </c>
      <c r="D40" s="61">
        <v>2394000</v>
      </c>
      <c r="E40" s="61">
        <v>2414621.63</v>
      </c>
      <c r="F40" s="61">
        <f t="shared" si="1"/>
        <v>88.263972431077704</v>
      </c>
      <c r="G40" s="62">
        <f t="shared" si="2"/>
        <v>87.510170278728111</v>
      </c>
    </row>
    <row r="41" spans="1:7">
      <c r="A41" s="329">
        <v>5156</v>
      </c>
      <c r="B41" s="350" t="s">
        <v>560</v>
      </c>
      <c r="C41" s="61">
        <v>517622.75</v>
      </c>
      <c r="D41" s="61">
        <v>803000</v>
      </c>
      <c r="E41" s="61">
        <v>839972</v>
      </c>
      <c r="F41" s="61">
        <f t="shared" si="1"/>
        <v>64.461114570361147</v>
      </c>
      <c r="G41" s="62">
        <f t="shared" si="2"/>
        <v>61.623810079383603</v>
      </c>
    </row>
    <row r="42" spans="1:7">
      <c r="A42" s="329">
        <v>5161</v>
      </c>
      <c r="B42" s="350" t="s">
        <v>561</v>
      </c>
      <c r="C42" s="61">
        <v>314955.59999999998</v>
      </c>
      <c r="D42" s="61">
        <v>407000</v>
      </c>
      <c r="E42" s="61">
        <v>319460</v>
      </c>
      <c r="F42" s="61">
        <f t="shared" si="1"/>
        <v>77.38466830466831</v>
      </c>
      <c r="G42" s="62">
        <f t="shared" si="2"/>
        <v>98.5899956176047</v>
      </c>
    </row>
    <row r="43" spans="1:7">
      <c r="A43" s="329">
        <v>5162</v>
      </c>
      <c r="B43" s="350" t="s">
        <v>562</v>
      </c>
      <c r="C43" s="61">
        <v>333015.07</v>
      </c>
      <c r="D43" s="61">
        <v>445020</v>
      </c>
      <c r="E43" s="61">
        <v>449112</v>
      </c>
      <c r="F43" s="61">
        <f t="shared" si="1"/>
        <v>74.831483978248173</v>
      </c>
      <c r="G43" s="62">
        <f t="shared" si="2"/>
        <v>74.149670906143683</v>
      </c>
    </row>
    <row r="44" spans="1:7">
      <c r="A44" s="329">
        <v>5163</v>
      </c>
      <c r="B44" s="350" t="s">
        <v>563</v>
      </c>
      <c r="C44" s="61">
        <v>623666.61</v>
      </c>
      <c r="D44" s="61">
        <v>482500</v>
      </c>
      <c r="E44" s="61">
        <v>652600</v>
      </c>
      <c r="F44" s="61">
        <f t="shared" si="1"/>
        <v>129.25732849740933</v>
      </c>
      <c r="G44" s="62">
        <f t="shared" si="2"/>
        <v>95.566443456941457</v>
      </c>
    </row>
    <row r="45" spans="1:7">
      <c r="A45" s="329">
        <v>5164</v>
      </c>
      <c r="B45" s="350" t="s">
        <v>570</v>
      </c>
      <c r="C45" s="61">
        <v>366820.95</v>
      </c>
      <c r="D45" s="61">
        <v>252000</v>
      </c>
      <c r="E45" s="61">
        <v>439300</v>
      </c>
      <c r="F45" s="61">
        <f t="shared" si="1"/>
        <v>145.56386904761905</v>
      </c>
      <c r="G45" s="62">
        <f t="shared" si="2"/>
        <v>83.501240610061473</v>
      </c>
    </row>
    <row r="46" spans="1:7">
      <c r="A46" s="329">
        <v>5166</v>
      </c>
      <c r="B46" s="350" t="s">
        <v>564</v>
      </c>
      <c r="C46" s="61">
        <v>641931.30000000005</v>
      </c>
      <c r="D46" s="61">
        <v>683000</v>
      </c>
      <c r="E46" s="61">
        <v>709500</v>
      </c>
      <c r="F46" s="203">
        <f t="shared" si="1"/>
        <v>93.987013177159596</v>
      </c>
      <c r="G46" s="204">
        <f t="shared" si="2"/>
        <v>90.47657505285413</v>
      </c>
    </row>
    <row r="47" spans="1:7">
      <c r="A47" s="329">
        <v>5167</v>
      </c>
      <c r="B47" s="350" t="s">
        <v>565</v>
      </c>
      <c r="C47" s="61">
        <v>552931.9</v>
      </c>
      <c r="D47" s="61">
        <v>671800</v>
      </c>
      <c r="E47" s="61">
        <v>833524</v>
      </c>
      <c r="F47" s="203">
        <f t="shared" si="1"/>
        <v>82.306028579934505</v>
      </c>
      <c r="G47" s="204">
        <f t="shared" si="2"/>
        <v>66.336650174440095</v>
      </c>
    </row>
    <row r="48" spans="1:7">
      <c r="A48" s="329">
        <v>5168</v>
      </c>
      <c r="B48" s="350" t="s">
        <v>566</v>
      </c>
      <c r="C48" s="61">
        <v>1602870.91</v>
      </c>
      <c r="D48" s="61">
        <v>2209920</v>
      </c>
      <c r="E48" s="61">
        <v>2016799</v>
      </c>
      <c r="F48" s="61">
        <f t="shared" si="1"/>
        <v>72.530721021575445</v>
      </c>
      <c r="G48" s="204">
        <f t="shared" si="2"/>
        <v>79.475986947633345</v>
      </c>
    </row>
    <row r="49" spans="1:7">
      <c r="A49" s="329">
        <v>5169</v>
      </c>
      <c r="B49" s="350" t="s">
        <v>567</v>
      </c>
      <c r="C49" s="61">
        <v>10905044.32</v>
      </c>
      <c r="D49" s="61">
        <v>10021424</v>
      </c>
      <c r="E49" s="61">
        <v>13911768.859999999</v>
      </c>
      <c r="F49" s="61">
        <f t="shared" si="1"/>
        <v>108.81731298865311</v>
      </c>
      <c r="G49" s="62">
        <f t="shared" si="2"/>
        <v>78.387187350092304</v>
      </c>
    </row>
    <row r="50" spans="1:7">
      <c r="A50" s="329">
        <v>5171</v>
      </c>
      <c r="B50" s="350" t="s">
        <v>569</v>
      </c>
      <c r="C50" s="61">
        <v>9073804.8800000008</v>
      </c>
      <c r="D50" s="61">
        <v>9835270</v>
      </c>
      <c r="E50" s="61">
        <v>10166199.42</v>
      </c>
      <c r="F50" s="61">
        <f t="shared" si="1"/>
        <v>92.257811732672323</v>
      </c>
      <c r="G50" s="62">
        <f t="shared" si="2"/>
        <v>89.254641829561919</v>
      </c>
    </row>
    <row r="51" spans="1:7">
      <c r="A51" s="329">
        <v>5172</v>
      </c>
      <c r="B51" s="350" t="s">
        <v>568</v>
      </c>
      <c r="C51" s="61">
        <v>79558.350000000006</v>
      </c>
      <c r="D51" s="61">
        <v>25000</v>
      </c>
      <c r="E51" s="61">
        <v>199193</v>
      </c>
      <c r="F51" s="203">
        <f t="shared" ref="F51:F84" si="7">C51/D51*100</f>
        <v>318.23340000000002</v>
      </c>
      <c r="G51" s="62">
        <f t="shared" ref="G51:G84" si="8">C51/E51*100</f>
        <v>39.940334248693482</v>
      </c>
    </row>
    <row r="52" spans="1:7">
      <c r="A52" s="329">
        <v>5173</v>
      </c>
      <c r="B52" s="350" t="s">
        <v>571</v>
      </c>
      <c r="C52" s="61">
        <v>92372</v>
      </c>
      <c r="D52" s="61">
        <v>129000</v>
      </c>
      <c r="E52" s="61">
        <v>162772</v>
      </c>
      <c r="F52" s="61">
        <f t="shared" si="7"/>
        <v>71.606201550387595</v>
      </c>
      <c r="G52" s="62">
        <f t="shared" si="8"/>
        <v>56.749318064531984</v>
      </c>
    </row>
    <row r="53" spans="1:7">
      <c r="A53" s="329">
        <v>5175</v>
      </c>
      <c r="B53" s="350" t="s">
        <v>572</v>
      </c>
      <c r="C53" s="61">
        <v>168239.22</v>
      </c>
      <c r="D53" s="61">
        <v>198000</v>
      </c>
      <c r="E53" s="61">
        <v>246802.22</v>
      </c>
      <c r="F53" s="61">
        <f t="shared" si="7"/>
        <v>84.969303030303038</v>
      </c>
      <c r="G53" s="62">
        <f t="shared" si="8"/>
        <v>68.167628313878211</v>
      </c>
    </row>
    <row r="54" spans="1:7">
      <c r="A54" s="329">
        <v>5176</v>
      </c>
      <c r="B54" s="350" t="s">
        <v>573</v>
      </c>
      <c r="C54" s="61">
        <v>11544</v>
      </c>
      <c r="D54" s="61">
        <v>57500</v>
      </c>
      <c r="E54" s="61">
        <v>41415</v>
      </c>
      <c r="F54" s="61">
        <f t="shared" si="7"/>
        <v>20.076521739130435</v>
      </c>
      <c r="G54" s="62">
        <f t="shared" si="8"/>
        <v>27.873958710612097</v>
      </c>
    </row>
    <row r="55" spans="1:7">
      <c r="A55" s="329">
        <v>5179</v>
      </c>
      <c r="B55" s="350" t="s">
        <v>574</v>
      </c>
      <c r="C55" s="61">
        <v>69664.600000000006</v>
      </c>
      <c r="D55" s="61">
        <v>69000</v>
      </c>
      <c r="E55" s="61">
        <v>94130</v>
      </c>
      <c r="F55" s="61">
        <f t="shared" si="7"/>
        <v>100.9631884057971</v>
      </c>
      <c r="G55" s="62">
        <f t="shared" si="8"/>
        <v>74.008923828747484</v>
      </c>
    </row>
    <row r="56" spans="1:7">
      <c r="A56" s="329">
        <v>5189</v>
      </c>
      <c r="B56" s="350" t="s">
        <v>575</v>
      </c>
      <c r="C56" s="61">
        <v>600</v>
      </c>
      <c r="D56" s="61">
        <v>0</v>
      </c>
      <c r="E56" s="61">
        <v>0</v>
      </c>
      <c r="F56" s="90" t="s">
        <v>67</v>
      </c>
      <c r="G56" s="108" t="s">
        <v>67</v>
      </c>
    </row>
    <row r="57" spans="1:7">
      <c r="A57" s="329">
        <v>5191</v>
      </c>
      <c r="B57" s="350" t="s">
        <v>576</v>
      </c>
      <c r="C57" s="61">
        <v>0</v>
      </c>
      <c r="D57" s="61">
        <v>0</v>
      </c>
      <c r="E57" s="61">
        <v>0</v>
      </c>
      <c r="F57" s="90" t="s">
        <v>67</v>
      </c>
      <c r="G57" s="108" t="s">
        <v>67</v>
      </c>
    </row>
    <row r="58" spans="1:7">
      <c r="A58" s="329">
        <v>5192</v>
      </c>
      <c r="B58" s="350" t="s">
        <v>577</v>
      </c>
      <c r="C58" s="61">
        <v>527012</v>
      </c>
      <c r="D58" s="61">
        <v>360000</v>
      </c>
      <c r="E58" s="61">
        <v>566091</v>
      </c>
      <c r="F58" s="61">
        <f t="shared" si="7"/>
        <v>146.39222222222222</v>
      </c>
      <c r="G58" s="62">
        <f t="shared" si="8"/>
        <v>93.096692934528193</v>
      </c>
    </row>
    <row r="59" spans="1:7">
      <c r="A59" s="329">
        <v>5193</v>
      </c>
      <c r="B59" s="350" t="s">
        <v>578</v>
      </c>
      <c r="C59" s="61">
        <v>995796</v>
      </c>
      <c r="D59" s="61">
        <v>1000000</v>
      </c>
      <c r="E59" s="61">
        <v>1000000</v>
      </c>
      <c r="F59" s="61">
        <f t="shared" si="7"/>
        <v>99.579599999999999</v>
      </c>
      <c r="G59" s="62">
        <f t="shared" si="8"/>
        <v>99.579599999999999</v>
      </c>
    </row>
    <row r="60" spans="1:7">
      <c r="A60" s="329">
        <v>5194</v>
      </c>
      <c r="B60" s="350" t="s">
        <v>579</v>
      </c>
      <c r="C60" s="61">
        <v>70854</v>
      </c>
      <c r="D60" s="61">
        <v>88500</v>
      </c>
      <c r="E60" s="61">
        <v>108526</v>
      </c>
      <c r="F60" s="61">
        <f t="shared" ref="F60" si="9">C60/D60*100</f>
        <v>80.061016949152545</v>
      </c>
      <c r="G60" s="62">
        <f t="shared" ref="G60" si="10">C60/E60*100</f>
        <v>65.28758085620035</v>
      </c>
    </row>
    <row r="61" spans="1:7" ht="15.75" thickBot="1">
      <c r="A61" s="286">
        <v>5195</v>
      </c>
      <c r="B61" s="354" t="s">
        <v>580</v>
      </c>
      <c r="C61" s="199">
        <v>0</v>
      </c>
      <c r="D61" s="199">
        <v>30000</v>
      </c>
      <c r="E61" s="199">
        <v>25900</v>
      </c>
      <c r="F61" s="65" t="s">
        <v>67</v>
      </c>
      <c r="G61" s="66" t="s">
        <v>67</v>
      </c>
    </row>
    <row r="62" spans="1:7" ht="15.75" thickBot="1">
      <c r="A62" s="424" t="s">
        <v>437</v>
      </c>
      <c r="B62" s="425"/>
      <c r="C62" s="76">
        <f>SUM(C29:C61)</f>
        <v>34836815.950000003</v>
      </c>
      <c r="D62" s="76">
        <f>SUM(D29:D61)</f>
        <v>35140334</v>
      </c>
      <c r="E62" s="76">
        <f>SUM(E29:E61)</f>
        <v>43051683.5</v>
      </c>
      <c r="F62" s="201">
        <f t="shared" si="7"/>
        <v>99.136268738936863</v>
      </c>
      <c r="G62" s="202">
        <f t="shared" si="8"/>
        <v>80.918591603972928</v>
      </c>
    </row>
    <row r="63" spans="1:7">
      <c r="A63" s="332">
        <v>5212</v>
      </c>
      <c r="B63" s="355" t="s">
        <v>581</v>
      </c>
      <c r="C63" s="59">
        <v>0</v>
      </c>
      <c r="D63" s="59">
        <v>0</v>
      </c>
      <c r="E63" s="59">
        <v>0</v>
      </c>
      <c r="F63" s="90" t="s">
        <v>67</v>
      </c>
      <c r="G63" s="108" t="s">
        <v>67</v>
      </c>
    </row>
    <row r="64" spans="1:7">
      <c r="A64" s="359">
        <v>5213</v>
      </c>
      <c r="B64" s="356" t="s">
        <v>582</v>
      </c>
      <c r="C64" s="63">
        <v>0</v>
      </c>
      <c r="D64" s="205">
        <v>0</v>
      </c>
      <c r="E64" s="63">
        <v>0</v>
      </c>
      <c r="F64" s="65" t="s">
        <v>67</v>
      </c>
      <c r="G64" s="66" t="s">
        <v>67</v>
      </c>
    </row>
    <row r="65" spans="1:7">
      <c r="A65" s="331">
        <v>5219</v>
      </c>
      <c r="B65" s="357" t="s">
        <v>583</v>
      </c>
      <c r="C65" s="63">
        <v>0</v>
      </c>
      <c r="D65" s="205">
        <v>0</v>
      </c>
      <c r="E65" s="63">
        <v>0</v>
      </c>
      <c r="F65" s="65" t="s">
        <v>67</v>
      </c>
      <c r="G65" s="66" t="s">
        <v>67</v>
      </c>
    </row>
    <row r="66" spans="1:7">
      <c r="A66" s="331">
        <v>5221</v>
      </c>
      <c r="B66" s="357" t="s">
        <v>584</v>
      </c>
      <c r="C66" s="63">
        <v>736600</v>
      </c>
      <c r="D66" s="205">
        <v>570000</v>
      </c>
      <c r="E66" s="63">
        <v>737003</v>
      </c>
      <c r="F66" s="63">
        <f t="shared" si="7"/>
        <v>129.2280701754386</v>
      </c>
      <c r="G66" s="68">
        <f t="shared" si="8"/>
        <v>99.945319082825989</v>
      </c>
    </row>
    <row r="67" spans="1:7">
      <c r="A67" s="331">
        <v>5222</v>
      </c>
      <c r="B67" s="357" t="s">
        <v>585</v>
      </c>
      <c r="C67" s="63">
        <v>4168838</v>
      </c>
      <c r="D67" s="205">
        <v>1651500</v>
      </c>
      <c r="E67" s="63">
        <v>4194238</v>
      </c>
      <c r="F67" s="63">
        <f t="shared" si="7"/>
        <v>252.42736905843174</v>
      </c>
      <c r="G67" s="68">
        <f t="shared" si="8"/>
        <v>99.39440727970134</v>
      </c>
    </row>
    <row r="68" spans="1:7">
      <c r="A68" s="331">
        <v>5223</v>
      </c>
      <c r="B68" s="357" t="s">
        <v>586</v>
      </c>
      <c r="C68" s="63">
        <v>150000</v>
      </c>
      <c r="D68" s="205">
        <v>0</v>
      </c>
      <c r="E68" s="63">
        <v>150000</v>
      </c>
      <c r="F68" s="65" t="s">
        <v>67</v>
      </c>
      <c r="G68" s="68">
        <f t="shared" si="8"/>
        <v>100</v>
      </c>
    </row>
    <row r="69" spans="1:7" ht="15.75" thickBot="1">
      <c r="A69" s="289">
        <v>5229</v>
      </c>
      <c r="B69" s="358" t="s">
        <v>587</v>
      </c>
      <c r="C69" s="73">
        <v>80000</v>
      </c>
      <c r="D69" s="73">
        <v>0</v>
      </c>
      <c r="E69" s="73">
        <v>80000</v>
      </c>
      <c r="F69" s="75" t="s">
        <v>67</v>
      </c>
      <c r="G69" s="74">
        <f t="shared" si="8"/>
        <v>100</v>
      </c>
    </row>
    <row r="70" spans="1:7" ht="15.75" thickBot="1">
      <c r="A70" s="424" t="s">
        <v>429</v>
      </c>
      <c r="B70" s="425"/>
      <c r="C70" s="76">
        <f>SUM(C63:C69)</f>
        <v>5135438</v>
      </c>
      <c r="D70" s="76">
        <f>SUM(D63:D69)</f>
        <v>2221500</v>
      </c>
      <c r="E70" s="76">
        <f>SUM(E63:E69)</f>
        <v>5161241</v>
      </c>
      <c r="F70" s="201">
        <f t="shared" si="7"/>
        <v>231.16984019806438</v>
      </c>
      <c r="G70" s="202">
        <f t="shared" si="8"/>
        <v>99.50006209746843</v>
      </c>
    </row>
    <row r="71" spans="1:7">
      <c r="A71" s="332">
        <v>5321</v>
      </c>
      <c r="B71" s="356" t="s">
        <v>588</v>
      </c>
      <c r="C71" s="205">
        <v>76232</v>
      </c>
      <c r="D71" s="205">
        <v>0</v>
      </c>
      <c r="E71" s="205">
        <v>77000</v>
      </c>
      <c r="F71" s="65" t="s">
        <v>67</v>
      </c>
      <c r="G71" s="206">
        <f t="shared" si="8"/>
        <v>99.002597402597402</v>
      </c>
    </row>
    <row r="72" spans="1:7">
      <c r="A72" s="331">
        <v>5329</v>
      </c>
      <c r="B72" s="357" t="s">
        <v>589</v>
      </c>
      <c r="C72" s="63">
        <v>121460</v>
      </c>
      <c r="D72" s="63">
        <v>125000</v>
      </c>
      <c r="E72" s="63">
        <v>125000</v>
      </c>
      <c r="F72" s="63">
        <f t="shared" si="7"/>
        <v>97.167999999999992</v>
      </c>
      <c r="G72" s="68">
        <f t="shared" si="8"/>
        <v>97.167999999999992</v>
      </c>
    </row>
    <row r="73" spans="1:7">
      <c r="A73" s="331">
        <v>5331</v>
      </c>
      <c r="B73" s="357" t="s">
        <v>590</v>
      </c>
      <c r="C73" s="63">
        <v>5470000</v>
      </c>
      <c r="D73" s="63">
        <v>5470000</v>
      </c>
      <c r="E73" s="63">
        <v>5470000</v>
      </c>
      <c r="F73" s="63">
        <f t="shared" si="7"/>
        <v>100</v>
      </c>
      <c r="G73" s="68">
        <f t="shared" si="8"/>
        <v>100</v>
      </c>
    </row>
    <row r="74" spans="1:7">
      <c r="A74" s="331">
        <v>5336</v>
      </c>
      <c r="B74" s="357" t="s">
        <v>591</v>
      </c>
      <c r="C74" s="63">
        <v>2179287.2999999998</v>
      </c>
      <c r="D74" s="63">
        <v>0</v>
      </c>
      <c r="E74" s="63">
        <v>2179287.2999999998</v>
      </c>
      <c r="F74" s="65" t="s">
        <v>67</v>
      </c>
      <c r="G74" s="68">
        <f t="shared" si="8"/>
        <v>100</v>
      </c>
    </row>
    <row r="75" spans="1:7">
      <c r="A75" s="331">
        <v>5339</v>
      </c>
      <c r="B75" s="357" t="s">
        <v>592</v>
      </c>
      <c r="C75" s="63">
        <v>40000</v>
      </c>
      <c r="D75" s="63">
        <v>0</v>
      </c>
      <c r="E75" s="63">
        <v>40000</v>
      </c>
      <c r="F75" s="65" t="s">
        <v>67</v>
      </c>
      <c r="G75" s="68">
        <f t="shared" si="8"/>
        <v>100</v>
      </c>
    </row>
    <row r="76" spans="1:7">
      <c r="A76" s="331">
        <v>5342</v>
      </c>
      <c r="B76" s="357" t="s">
        <v>593</v>
      </c>
      <c r="C76" s="63">
        <v>1444332</v>
      </c>
      <c r="D76" s="63">
        <v>864500</v>
      </c>
      <c r="E76" s="63">
        <v>1415500</v>
      </c>
      <c r="F76" s="63">
        <f t="shared" si="7"/>
        <v>167.07137073452861</v>
      </c>
      <c r="G76" s="68">
        <f t="shared" si="8"/>
        <v>102.03687742847049</v>
      </c>
    </row>
    <row r="77" spans="1:7">
      <c r="A77" s="331">
        <v>5345</v>
      </c>
      <c r="B77" s="357" t="s">
        <v>594</v>
      </c>
      <c r="C77" s="63">
        <v>382436628.13</v>
      </c>
      <c r="D77" s="63">
        <v>0</v>
      </c>
      <c r="E77" s="63">
        <v>0</v>
      </c>
      <c r="F77" s="65" t="s">
        <v>67</v>
      </c>
      <c r="G77" s="66" t="s">
        <v>67</v>
      </c>
    </row>
    <row r="78" spans="1:7">
      <c r="A78" s="331">
        <v>5361</v>
      </c>
      <c r="B78" s="357" t="s">
        <v>595</v>
      </c>
      <c r="C78" s="63">
        <v>6500</v>
      </c>
      <c r="D78" s="63">
        <v>19000</v>
      </c>
      <c r="E78" s="63">
        <v>10500</v>
      </c>
      <c r="F78" s="63">
        <f t="shared" si="7"/>
        <v>34.210526315789473</v>
      </c>
      <c r="G78" s="68">
        <f t="shared" si="8"/>
        <v>61.904761904761905</v>
      </c>
    </row>
    <row r="79" spans="1:7">
      <c r="A79" s="331">
        <v>5362</v>
      </c>
      <c r="B79" s="357" t="s">
        <v>596</v>
      </c>
      <c r="C79" s="63">
        <v>666806.01</v>
      </c>
      <c r="D79" s="63">
        <v>6084000</v>
      </c>
      <c r="E79" s="63">
        <v>2349514.84</v>
      </c>
      <c r="F79" s="63">
        <f t="shared" si="7"/>
        <v>10.95999358974359</v>
      </c>
      <c r="G79" s="68">
        <f t="shared" si="8"/>
        <v>28.38058303134617</v>
      </c>
    </row>
    <row r="80" spans="1:7">
      <c r="A80" s="331">
        <v>5363</v>
      </c>
      <c r="B80" s="357" t="s">
        <v>600</v>
      </c>
      <c r="C80" s="63">
        <v>47214</v>
      </c>
      <c r="D80" s="63">
        <v>0</v>
      </c>
      <c r="E80" s="63">
        <v>57214</v>
      </c>
      <c r="F80" s="65" t="s">
        <v>67</v>
      </c>
      <c r="G80" s="68">
        <f t="shared" si="8"/>
        <v>82.521760408291684</v>
      </c>
    </row>
    <row r="81" spans="1:7">
      <c r="A81" s="331">
        <v>5364</v>
      </c>
      <c r="B81" s="357" t="s">
        <v>597</v>
      </c>
      <c r="C81" s="63">
        <v>40792</v>
      </c>
      <c r="D81" s="63">
        <v>0</v>
      </c>
      <c r="E81" s="63">
        <v>40792</v>
      </c>
      <c r="F81" s="65" t="s">
        <v>67</v>
      </c>
      <c r="G81" s="68">
        <f t="shared" si="8"/>
        <v>100</v>
      </c>
    </row>
    <row r="82" spans="1:7">
      <c r="A82" s="330">
        <v>5365</v>
      </c>
      <c r="B82" s="358" t="s">
        <v>598</v>
      </c>
      <c r="C82" s="73">
        <v>53953.46</v>
      </c>
      <c r="D82" s="73">
        <v>0</v>
      </c>
      <c r="E82" s="73">
        <v>53953.46</v>
      </c>
      <c r="F82" s="65" t="s">
        <v>67</v>
      </c>
      <c r="G82" s="74">
        <f t="shared" ref="G82" si="11">C82/E82*100</f>
        <v>100</v>
      </c>
    </row>
    <row r="83" spans="1:7" ht="15.75" thickBot="1">
      <c r="A83" s="289">
        <v>5366</v>
      </c>
      <c r="B83" s="360" t="s">
        <v>599</v>
      </c>
      <c r="C83" s="280">
        <v>3312740</v>
      </c>
      <c r="D83" s="280">
        <v>1000</v>
      </c>
      <c r="E83" s="280">
        <v>4001000</v>
      </c>
      <c r="F83" s="280">
        <f t="shared" si="7"/>
        <v>331274</v>
      </c>
      <c r="G83" s="281">
        <f t="shared" si="8"/>
        <v>82.797800549862529</v>
      </c>
    </row>
    <row r="84" spans="1:7" ht="15.75" thickBot="1">
      <c r="A84" s="424" t="s">
        <v>438</v>
      </c>
      <c r="B84" s="425"/>
      <c r="C84" s="76">
        <f>SUM(C71:C83)</f>
        <v>395895944.89999998</v>
      </c>
      <c r="D84" s="76">
        <f>SUM(D71:D83)</f>
        <v>12563500</v>
      </c>
      <c r="E84" s="76">
        <f>SUM(E71:E83)</f>
        <v>15819761.600000001</v>
      </c>
      <c r="F84" s="201">
        <f t="shared" si="7"/>
        <v>3151.1596680861226</v>
      </c>
      <c r="G84" s="202">
        <f t="shared" si="8"/>
        <v>2502.540524378066</v>
      </c>
    </row>
    <row r="85" spans="1:7">
      <c r="A85" s="332">
        <v>5424</v>
      </c>
      <c r="B85" s="355" t="s">
        <v>602</v>
      </c>
      <c r="C85" s="113">
        <v>199867</v>
      </c>
      <c r="D85" s="113">
        <v>165500</v>
      </c>
      <c r="E85" s="113">
        <v>210938</v>
      </c>
      <c r="F85" s="64">
        <f t="shared" ref="F85:F105" si="12">C85/D85*100</f>
        <v>120.76555891238672</v>
      </c>
      <c r="G85" s="116">
        <f t="shared" ref="G85:G105" si="13">C85/E85*100</f>
        <v>94.751538366723878</v>
      </c>
    </row>
    <row r="86" spans="1:7">
      <c r="A86" s="331">
        <v>5492</v>
      </c>
      <c r="B86" s="357" t="s">
        <v>601</v>
      </c>
      <c r="C86" s="64">
        <v>42500</v>
      </c>
      <c r="D86" s="64">
        <v>60000</v>
      </c>
      <c r="E86" s="64">
        <v>63269</v>
      </c>
      <c r="F86" s="64">
        <f t="shared" si="12"/>
        <v>70.833333333333343</v>
      </c>
      <c r="G86" s="116">
        <f t="shared" si="13"/>
        <v>67.173497289351815</v>
      </c>
    </row>
    <row r="87" spans="1:7">
      <c r="A87" s="331">
        <v>5493</v>
      </c>
      <c r="B87" s="357" t="s">
        <v>603</v>
      </c>
      <c r="C87" s="72">
        <v>30000</v>
      </c>
      <c r="D87" s="72">
        <v>0</v>
      </c>
      <c r="E87" s="72">
        <v>30000</v>
      </c>
      <c r="F87" s="65" t="s">
        <v>67</v>
      </c>
      <c r="G87" s="116">
        <f t="shared" si="13"/>
        <v>100</v>
      </c>
    </row>
    <row r="88" spans="1:7" ht="15.75" thickBot="1">
      <c r="A88" s="289">
        <v>5499</v>
      </c>
      <c r="B88" s="358" t="s">
        <v>604</v>
      </c>
      <c r="C88" s="72">
        <v>3019862.26</v>
      </c>
      <c r="D88" s="72">
        <v>2725000</v>
      </c>
      <c r="E88" s="72">
        <v>3110900</v>
      </c>
      <c r="F88" s="72">
        <f t="shared" si="12"/>
        <v>110.82063339449539</v>
      </c>
      <c r="G88" s="117">
        <f t="shared" si="13"/>
        <v>97.073588350638076</v>
      </c>
    </row>
    <row r="89" spans="1:7" ht="15.75" thickBot="1">
      <c r="A89" s="458" t="s">
        <v>97</v>
      </c>
      <c r="B89" s="459"/>
      <c r="C89" s="119">
        <f>SUM(C85:C88)</f>
        <v>3292229.26</v>
      </c>
      <c r="D89" s="119">
        <f>SUM(D85:D88)</f>
        <v>2950500</v>
      </c>
      <c r="E89" s="119">
        <f>SUM(E85:E88)</f>
        <v>3415107</v>
      </c>
      <c r="F89" s="207">
        <f t="shared" si="12"/>
        <v>111.58207964751736</v>
      </c>
      <c r="G89" s="208">
        <f t="shared" si="13"/>
        <v>96.401935869066463</v>
      </c>
    </row>
    <row r="90" spans="1:7">
      <c r="A90" s="332">
        <v>5532</v>
      </c>
      <c r="B90" s="355" t="s">
        <v>605</v>
      </c>
      <c r="C90" s="113">
        <v>7000</v>
      </c>
      <c r="D90" s="113">
        <v>0</v>
      </c>
      <c r="E90" s="113">
        <v>7000</v>
      </c>
      <c r="F90" s="65" t="s">
        <v>67</v>
      </c>
      <c r="G90" s="116">
        <f t="shared" ref="G90" si="14">C90/E90*100</f>
        <v>100</v>
      </c>
    </row>
    <row r="91" spans="1:7" ht="15.75" thickBot="1">
      <c r="A91" s="289">
        <v>5542</v>
      </c>
      <c r="B91" s="358" t="s">
        <v>606</v>
      </c>
      <c r="C91" s="115">
        <v>0</v>
      </c>
      <c r="D91" s="115">
        <v>25000</v>
      </c>
      <c r="E91" s="115">
        <v>0</v>
      </c>
      <c r="F91" s="75" t="s">
        <v>67</v>
      </c>
      <c r="G91" s="326" t="s">
        <v>67</v>
      </c>
    </row>
    <row r="92" spans="1:7" ht="15.75" thickBot="1">
      <c r="A92" s="424" t="s">
        <v>455</v>
      </c>
      <c r="B92" s="425"/>
      <c r="C92" s="119">
        <f>SUM(C90:C91)</f>
        <v>7000</v>
      </c>
      <c r="D92" s="119">
        <f t="shared" ref="D92:E92" si="15">SUM(D90:D91)</f>
        <v>25000</v>
      </c>
      <c r="E92" s="119">
        <f t="shared" si="15"/>
        <v>7000</v>
      </c>
      <c r="F92" s="120" t="s">
        <v>67</v>
      </c>
      <c r="G92" s="208">
        <f t="shared" si="13"/>
        <v>100</v>
      </c>
    </row>
    <row r="93" spans="1:7">
      <c r="A93" s="332">
        <v>5901</v>
      </c>
      <c r="B93" s="356" t="s">
        <v>607</v>
      </c>
      <c r="C93" s="114">
        <v>0</v>
      </c>
      <c r="D93" s="114">
        <v>10750000</v>
      </c>
      <c r="E93" s="114">
        <v>191259</v>
      </c>
      <c r="F93" s="75" t="s">
        <v>67</v>
      </c>
      <c r="G93" s="326" t="s">
        <v>67</v>
      </c>
    </row>
    <row r="94" spans="1:7" ht="15.75" thickBot="1">
      <c r="A94" s="289">
        <v>5909</v>
      </c>
      <c r="B94" s="358" t="s">
        <v>608</v>
      </c>
      <c r="C94" s="72">
        <v>691031.8</v>
      </c>
      <c r="D94" s="72">
        <v>10000</v>
      </c>
      <c r="E94" s="72">
        <v>701401.88</v>
      </c>
      <c r="F94" s="72">
        <f t="shared" si="12"/>
        <v>6910.3180000000011</v>
      </c>
      <c r="G94" s="117">
        <f t="shared" si="13"/>
        <v>98.521520928914541</v>
      </c>
    </row>
    <row r="95" spans="1:7" ht="15.75" thickBot="1">
      <c r="A95" s="424" t="s">
        <v>98</v>
      </c>
      <c r="B95" s="425"/>
      <c r="C95" s="119">
        <f>SUM(C93:C94)</f>
        <v>691031.8</v>
      </c>
      <c r="D95" s="119">
        <f t="shared" ref="D95:E95" si="16">SUM(D93:D94)</f>
        <v>10760000</v>
      </c>
      <c r="E95" s="119">
        <f t="shared" si="16"/>
        <v>892660.88</v>
      </c>
      <c r="F95" s="207">
        <f t="shared" si="12"/>
        <v>6.4222286245353155</v>
      </c>
      <c r="G95" s="208">
        <f t="shared" si="13"/>
        <v>77.412577999385391</v>
      </c>
    </row>
    <row r="96" spans="1:7" ht="15.75" thickBot="1">
      <c r="A96" s="460" t="s">
        <v>439</v>
      </c>
      <c r="B96" s="461"/>
      <c r="C96" s="209">
        <f>SUM(C95,C92,C89,C84,C70,C62,C28)</f>
        <v>500125275.56999999</v>
      </c>
      <c r="D96" s="209">
        <f t="shared" ref="D96:E96" si="17">SUM(D95,D92,D89,D84,D70,D62,D28)</f>
        <v>121490520</v>
      </c>
      <c r="E96" s="209">
        <f t="shared" si="17"/>
        <v>136746013</v>
      </c>
      <c r="F96" s="210">
        <f t="shared" si="12"/>
        <v>411.65786068740175</v>
      </c>
      <c r="G96" s="211">
        <f t="shared" si="13"/>
        <v>365.73298526078418</v>
      </c>
    </row>
    <row r="97" spans="1:9" s="42" customFormat="1">
      <c r="A97" s="332">
        <v>6111</v>
      </c>
      <c r="B97" s="355" t="s">
        <v>568</v>
      </c>
      <c r="C97" s="113">
        <v>282172</v>
      </c>
      <c r="D97" s="113">
        <v>0</v>
      </c>
      <c r="E97" s="113">
        <v>282172</v>
      </c>
      <c r="F97" s="325" t="s">
        <v>67</v>
      </c>
      <c r="G97" s="127">
        <f t="shared" si="13"/>
        <v>100</v>
      </c>
    </row>
    <row r="98" spans="1:9" s="42" customFormat="1">
      <c r="A98" s="359">
        <v>6119</v>
      </c>
      <c r="B98" s="356" t="s">
        <v>428</v>
      </c>
      <c r="C98" s="114">
        <v>358160</v>
      </c>
      <c r="D98" s="114">
        <v>0</v>
      </c>
      <c r="E98" s="114">
        <v>361938.65</v>
      </c>
      <c r="F98" s="75" t="s">
        <v>67</v>
      </c>
      <c r="G98" s="116">
        <f t="shared" si="13"/>
        <v>98.955997100613587</v>
      </c>
    </row>
    <row r="99" spans="1:9">
      <c r="A99" s="328">
        <v>6121</v>
      </c>
      <c r="B99" s="352" t="s">
        <v>609</v>
      </c>
      <c r="C99" s="109">
        <v>102916131.27</v>
      </c>
      <c r="D99" s="109">
        <v>103210500</v>
      </c>
      <c r="E99" s="109">
        <v>118109118.88</v>
      </c>
      <c r="F99" s="64">
        <f t="shared" si="12"/>
        <v>99.714788001220796</v>
      </c>
      <c r="G99" s="116">
        <f t="shared" si="13"/>
        <v>87.136482132733363</v>
      </c>
    </row>
    <row r="100" spans="1:9">
      <c r="A100" s="329">
        <v>6122</v>
      </c>
      <c r="B100" s="350" t="s">
        <v>610</v>
      </c>
      <c r="C100" s="109">
        <v>1217855.72</v>
      </c>
      <c r="D100" s="109">
        <v>350000</v>
      </c>
      <c r="E100" s="109">
        <v>1488563.64</v>
      </c>
      <c r="F100" s="64">
        <f t="shared" si="12"/>
        <v>347.95877714285712</v>
      </c>
      <c r="G100" s="116">
        <f t="shared" si="13"/>
        <v>81.814152064066263</v>
      </c>
    </row>
    <row r="101" spans="1:9" ht="15.75">
      <c r="A101" s="329">
        <v>6123</v>
      </c>
      <c r="B101" s="350" t="s">
        <v>611</v>
      </c>
      <c r="C101" s="109">
        <v>942135</v>
      </c>
      <c r="D101" s="109">
        <v>100000</v>
      </c>
      <c r="E101" s="109">
        <v>945345</v>
      </c>
      <c r="F101" s="64">
        <f t="shared" si="12"/>
        <v>942.13499999999999</v>
      </c>
      <c r="G101" s="116">
        <f t="shared" si="13"/>
        <v>99.660441426146008</v>
      </c>
      <c r="H101" s="2"/>
      <c r="I101" s="2"/>
    </row>
    <row r="102" spans="1:9">
      <c r="A102" s="329">
        <v>6125</v>
      </c>
      <c r="B102" s="350" t="s">
        <v>612</v>
      </c>
      <c r="C102" s="109">
        <v>802762</v>
      </c>
      <c r="D102" s="109">
        <v>0</v>
      </c>
      <c r="E102" s="109">
        <v>846790</v>
      </c>
      <c r="F102" s="75" t="s">
        <v>67</v>
      </c>
      <c r="G102" s="116">
        <f t="shared" si="13"/>
        <v>94.800599912611148</v>
      </c>
    </row>
    <row r="103" spans="1:9">
      <c r="A103" s="329">
        <v>6130</v>
      </c>
      <c r="B103" s="350" t="s">
        <v>207</v>
      </c>
      <c r="C103" s="67">
        <v>0</v>
      </c>
      <c r="D103" s="67">
        <v>300000</v>
      </c>
      <c r="E103" s="67">
        <v>45000</v>
      </c>
      <c r="F103" s="65" t="s">
        <v>67</v>
      </c>
      <c r="G103" s="66" t="s">
        <v>67</v>
      </c>
    </row>
    <row r="104" spans="1:9" ht="15.75" thickBot="1">
      <c r="A104" s="288">
        <v>6142</v>
      </c>
      <c r="B104" s="362" t="s">
        <v>613</v>
      </c>
      <c r="C104" s="71">
        <v>0</v>
      </c>
      <c r="D104" s="71">
        <v>0</v>
      </c>
      <c r="E104" s="71">
        <v>0</v>
      </c>
      <c r="F104" s="75" t="s">
        <v>67</v>
      </c>
      <c r="G104" s="326" t="s">
        <v>67</v>
      </c>
    </row>
    <row r="105" spans="1:9" ht="15" customHeight="1" thickBot="1">
      <c r="A105" s="424" t="s">
        <v>440</v>
      </c>
      <c r="B105" s="425"/>
      <c r="C105" s="119">
        <f>SUM(C97:C104)</f>
        <v>106519215.98999999</v>
      </c>
      <c r="D105" s="119">
        <f>SUM(D97:D104)</f>
        <v>103960500</v>
      </c>
      <c r="E105" s="119">
        <f>SUM(E97:E104)</f>
        <v>122078928.17</v>
      </c>
      <c r="F105" s="207">
        <f t="shared" si="12"/>
        <v>102.46123863390422</v>
      </c>
      <c r="G105" s="208">
        <f t="shared" si="13"/>
        <v>87.254383362268342</v>
      </c>
    </row>
    <row r="106" spans="1:9" ht="15.75" thickBot="1">
      <c r="A106" s="363">
        <v>6322</v>
      </c>
      <c r="B106" s="361" t="s">
        <v>614</v>
      </c>
      <c r="C106" s="118">
        <v>0</v>
      </c>
      <c r="D106" s="118">
        <v>0</v>
      </c>
      <c r="E106" s="118">
        <v>0</v>
      </c>
      <c r="F106" s="65" t="s">
        <v>67</v>
      </c>
      <c r="G106" s="66" t="s">
        <v>67</v>
      </c>
    </row>
    <row r="107" spans="1:9" ht="15.75" thickBot="1">
      <c r="A107" s="424" t="s">
        <v>99</v>
      </c>
      <c r="B107" s="425"/>
      <c r="C107" s="119">
        <f>SUM(C106)</f>
        <v>0</v>
      </c>
      <c r="D107" s="119">
        <v>0</v>
      </c>
      <c r="E107" s="119">
        <f t="shared" ref="E107" si="18">SUM(E106)</f>
        <v>0</v>
      </c>
      <c r="F107" s="120" t="s">
        <v>67</v>
      </c>
      <c r="G107" s="327" t="s">
        <v>67</v>
      </c>
    </row>
    <row r="108" spans="1:9" ht="15.75" thickBot="1">
      <c r="A108" s="460" t="s">
        <v>441</v>
      </c>
      <c r="B108" s="461"/>
      <c r="C108" s="209">
        <f>SUM(C107,C105)</f>
        <v>106519215.98999999</v>
      </c>
      <c r="D108" s="209">
        <f t="shared" ref="D108:E108" si="19">SUM(D107,D105)</f>
        <v>103960500</v>
      </c>
      <c r="E108" s="209">
        <f t="shared" si="19"/>
        <v>122078928.17</v>
      </c>
      <c r="F108" s="210">
        <f t="shared" ref="F108" si="20">C108/D108*100</f>
        <v>102.46123863390422</v>
      </c>
      <c r="G108" s="211">
        <f t="shared" ref="G108" si="21">C108/E108*100</f>
        <v>87.254383362268342</v>
      </c>
    </row>
    <row r="109" spans="1:9" ht="15.75" thickBot="1">
      <c r="A109" s="263"/>
      <c r="B109" s="77"/>
      <c r="C109" s="79"/>
      <c r="D109" s="79"/>
      <c r="E109" s="79"/>
      <c r="F109" s="79"/>
      <c r="G109" s="121"/>
    </row>
    <row r="110" spans="1:9" ht="15.75" thickBot="1">
      <c r="A110" s="377" t="s">
        <v>361</v>
      </c>
      <c r="B110" s="378"/>
      <c r="C110" s="151">
        <f>SUM(C108,C96)</f>
        <v>606644491.55999994</v>
      </c>
      <c r="D110" s="151">
        <f>SUM(D108,D96)</f>
        <v>225451020</v>
      </c>
      <c r="E110" s="151">
        <f>SUM(E108,E96)</f>
        <v>258824941.17000002</v>
      </c>
      <c r="F110" s="151">
        <f>C110/D110*100</f>
        <v>269.08039340873239</v>
      </c>
      <c r="G110" s="152">
        <f>C110/E110*100</f>
        <v>234.38409328625985</v>
      </c>
    </row>
    <row r="112" spans="1:9" ht="15.75">
      <c r="A112" s="25" t="s">
        <v>456</v>
      </c>
      <c r="B112" s="25"/>
      <c r="C112" s="26"/>
      <c r="D112" s="26"/>
      <c r="E112" s="26"/>
      <c r="F112" s="26"/>
      <c r="G112" s="26"/>
    </row>
    <row r="113" spans="1:7" ht="16.5" thickBot="1">
      <c r="A113" s="25"/>
      <c r="B113" s="25"/>
      <c r="C113" s="26"/>
    </row>
    <row r="114" spans="1:7">
      <c r="A114" s="385" t="s">
        <v>100</v>
      </c>
      <c r="B114" s="381" t="s">
        <v>66</v>
      </c>
      <c r="C114" s="381" t="s">
        <v>2</v>
      </c>
      <c r="D114" s="387" t="s">
        <v>29</v>
      </c>
      <c r="E114" s="387" t="s">
        <v>30</v>
      </c>
      <c r="F114" s="381" t="s">
        <v>3</v>
      </c>
      <c r="G114" s="383" t="s">
        <v>4</v>
      </c>
    </row>
    <row r="115" spans="1:7" ht="15.75" thickBot="1">
      <c r="A115" s="386"/>
      <c r="B115" s="382"/>
      <c r="C115" s="382"/>
      <c r="D115" s="388"/>
      <c r="E115" s="388"/>
      <c r="F115" s="382"/>
      <c r="G115" s="384"/>
    </row>
    <row r="116" spans="1:7">
      <c r="A116" s="122" t="s">
        <v>154</v>
      </c>
      <c r="B116" s="123" t="s">
        <v>155</v>
      </c>
      <c r="C116" s="124">
        <v>9131</v>
      </c>
      <c r="D116" s="125">
        <v>0</v>
      </c>
      <c r="E116" s="125">
        <v>9131</v>
      </c>
      <c r="F116" s="126" t="s">
        <v>67</v>
      </c>
      <c r="G116" s="127">
        <f t="shared" ref="G116:G117" si="22">C116/E116*100</f>
        <v>100</v>
      </c>
    </row>
    <row r="117" spans="1:7">
      <c r="A117" s="282" t="s">
        <v>457</v>
      </c>
      <c r="B117" s="283" t="s">
        <v>458</v>
      </c>
      <c r="C117" s="284">
        <v>174422.71</v>
      </c>
      <c r="D117" s="285">
        <v>0</v>
      </c>
      <c r="E117" s="285">
        <v>175450</v>
      </c>
      <c r="F117" s="65" t="s">
        <v>67</v>
      </c>
      <c r="G117" s="116">
        <f t="shared" si="22"/>
        <v>99.414482758620679</v>
      </c>
    </row>
    <row r="118" spans="1:7" ht="15.75" thickBot="1">
      <c r="A118" s="128" t="s">
        <v>459</v>
      </c>
      <c r="B118" s="129" t="s">
        <v>460</v>
      </c>
      <c r="C118" s="130">
        <v>25000</v>
      </c>
      <c r="D118" s="131">
        <v>0</v>
      </c>
      <c r="E118" s="131">
        <v>25000</v>
      </c>
      <c r="F118" s="132" t="s">
        <v>67</v>
      </c>
      <c r="G118" s="133">
        <f t="shared" ref="G118:G120" si="23">C118/E118*100</f>
        <v>100</v>
      </c>
    </row>
    <row r="119" spans="1:7" ht="15.75" thickBot="1">
      <c r="A119" s="434" t="s">
        <v>395</v>
      </c>
      <c r="B119" s="435"/>
      <c r="C119" s="134">
        <f>SUM(C116:C118)</f>
        <v>208553.71</v>
      </c>
      <c r="D119" s="134">
        <f>SUM(D116:D118)</f>
        <v>0</v>
      </c>
      <c r="E119" s="134">
        <f>SUM(E116:E118)</f>
        <v>209581</v>
      </c>
      <c r="F119" s="106" t="s">
        <v>67</v>
      </c>
      <c r="G119" s="135">
        <f t="shared" si="23"/>
        <v>99.509836292412004</v>
      </c>
    </row>
    <row r="120" spans="1:7" ht="15.75" thickBot="1">
      <c r="A120" s="432" t="s">
        <v>156</v>
      </c>
      <c r="B120" s="433"/>
      <c r="C120" s="96">
        <f>SUM(C119)</f>
        <v>208553.71</v>
      </c>
      <c r="D120" s="96">
        <f t="shared" ref="D120:E120" si="24">SUM(D119)</f>
        <v>0</v>
      </c>
      <c r="E120" s="96">
        <f t="shared" si="24"/>
        <v>209581</v>
      </c>
      <c r="F120" s="136" t="s">
        <v>67</v>
      </c>
      <c r="G120" s="137">
        <f t="shared" si="23"/>
        <v>99.509836292412004</v>
      </c>
    </row>
    <row r="121" spans="1:7">
      <c r="A121" s="57">
        <v>2143</v>
      </c>
      <c r="B121" s="314" t="s">
        <v>157</v>
      </c>
      <c r="C121" s="87">
        <v>625003</v>
      </c>
      <c r="D121" s="87">
        <v>550000</v>
      </c>
      <c r="E121" s="87">
        <v>625003</v>
      </c>
      <c r="F121" s="87">
        <f>C121/D121*100</f>
        <v>113.63690909090909</v>
      </c>
      <c r="G121" s="138">
        <f>C121/E121*100</f>
        <v>100</v>
      </c>
    </row>
    <row r="122" spans="1:7" ht="15.75" thickBot="1">
      <c r="A122" s="312">
        <v>2144</v>
      </c>
      <c r="B122" s="317" t="s">
        <v>102</v>
      </c>
      <c r="C122" s="67">
        <v>165436.38</v>
      </c>
      <c r="D122" s="67">
        <v>0</v>
      </c>
      <c r="E122" s="67">
        <v>181500</v>
      </c>
      <c r="F122" s="90" t="s">
        <v>67</v>
      </c>
      <c r="G122" s="139">
        <f>C122/E122*100</f>
        <v>91.149520661157027</v>
      </c>
    </row>
    <row r="123" spans="1:7" ht="15.75" thickBot="1">
      <c r="A123" s="379" t="s">
        <v>133</v>
      </c>
      <c r="B123" s="380"/>
      <c r="C123" s="105">
        <f>SUM(C121:C122)</f>
        <v>790439.38</v>
      </c>
      <c r="D123" s="105">
        <f>SUM(D121:D122)</f>
        <v>550000</v>
      </c>
      <c r="E123" s="105">
        <f>SUM(E121:E122)</f>
        <v>806503</v>
      </c>
      <c r="F123" s="140">
        <f t="shared" ref="F123:F215" si="25">C123/D123*100</f>
        <v>143.71625090909092</v>
      </c>
      <c r="G123" s="135">
        <f t="shared" ref="G123:G215" si="26">C123/E123*100</f>
        <v>98.008238035072409</v>
      </c>
    </row>
    <row r="124" spans="1:7">
      <c r="A124" s="57">
        <v>2212</v>
      </c>
      <c r="B124" s="314" t="s">
        <v>158</v>
      </c>
      <c r="C124" s="87">
        <v>21112406.02</v>
      </c>
      <c r="D124" s="87">
        <v>28730000</v>
      </c>
      <c r="E124" s="87">
        <v>21913312.879999999</v>
      </c>
      <c r="F124" s="87">
        <f t="shared" si="25"/>
        <v>73.485576122520015</v>
      </c>
      <c r="G124" s="138">
        <f t="shared" si="26"/>
        <v>96.345112834440584</v>
      </c>
    </row>
    <row r="125" spans="1:7">
      <c r="A125" s="313">
        <v>2219</v>
      </c>
      <c r="B125" s="316" t="s">
        <v>104</v>
      </c>
      <c r="C125" s="109">
        <v>1177903.03</v>
      </c>
      <c r="D125" s="109">
        <v>1500000</v>
      </c>
      <c r="E125" s="109">
        <v>1200000</v>
      </c>
      <c r="F125" s="109">
        <f t="shared" ref="F125" si="27">C125/D125*100</f>
        <v>78.526868666666672</v>
      </c>
      <c r="G125" s="141">
        <f t="shared" ref="G125:G128" si="28">C125/E125*100</f>
        <v>98.158585833333333</v>
      </c>
    </row>
    <row r="126" spans="1:7">
      <c r="A126" s="312">
        <v>2221</v>
      </c>
      <c r="B126" s="317" t="s">
        <v>159</v>
      </c>
      <c r="C126" s="67">
        <v>0</v>
      </c>
      <c r="D126" s="67">
        <v>1000000</v>
      </c>
      <c r="E126" s="67">
        <v>0</v>
      </c>
      <c r="F126" s="90" t="s">
        <v>67</v>
      </c>
      <c r="G126" s="108" t="s">
        <v>67</v>
      </c>
    </row>
    <row r="127" spans="1:7">
      <c r="A127" s="312">
        <v>2223</v>
      </c>
      <c r="B127" s="317" t="s">
        <v>448</v>
      </c>
      <c r="C127" s="67">
        <v>0</v>
      </c>
      <c r="D127" s="67">
        <v>0</v>
      </c>
      <c r="E127" s="67">
        <v>200000</v>
      </c>
      <c r="F127" s="90" t="s">
        <v>67</v>
      </c>
      <c r="G127" s="108" t="s">
        <v>67</v>
      </c>
    </row>
    <row r="128" spans="1:7" ht="15.75" thickBot="1">
      <c r="A128" s="286">
        <v>2292</v>
      </c>
      <c r="B128" s="287" t="s">
        <v>160</v>
      </c>
      <c r="C128" s="212">
        <v>995796</v>
      </c>
      <c r="D128" s="212">
        <v>0</v>
      </c>
      <c r="E128" s="212">
        <v>1000000</v>
      </c>
      <c r="F128" s="90" t="s">
        <v>67</v>
      </c>
      <c r="G128" s="213">
        <f t="shared" si="28"/>
        <v>99.579599999999999</v>
      </c>
    </row>
    <row r="129" spans="1:7" s="42" customFormat="1" ht="15.75" thickBot="1">
      <c r="A129" s="379" t="s">
        <v>134</v>
      </c>
      <c r="B129" s="380"/>
      <c r="C129" s="105">
        <f>SUM(C124:C128)</f>
        <v>23286105.050000001</v>
      </c>
      <c r="D129" s="105">
        <f>SUM(D124:D128)</f>
        <v>31230000</v>
      </c>
      <c r="E129" s="105">
        <f>SUM(E124:E128)</f>
        <v>24313312.879999999</v>
      </c>
      <c r="F129" s="140">
        <f t="shared" si="25"/>
        <v>74.563256644252334</v>
      </c>
      <c r="G129" s="135">
        <f t="shared" si="26"/>
        <v>95.775121905147799</v>
      </c>
    </row>
    <row r="130" spans="1:7" s="42" customFormat="1">
      <c r="A130" s="57">
        <v>2310</v>
      </c>
      <c r="B130" s="314" t="s">
        <v>106</v>
      </c>
      <c r="C130" s="87">
        <v>69233</v>
      </c>
      <c r="D130" s="87">
        <v>0</v>
      </c>
      <c r="E130" s="87">
        <v>69233</v>
      </c>
      <c r="F130" s="126" t="s">
        <v>67</v>
      </c>
      <c r="G130" s="138">
        <f t="shared" si="26"/>
        <v>100</v>
      </c>
    </row>
    <row r="131" spans="1:7">
      <c r="A131" s="302">
        <v>2321</v>
      </c>
      <c r="B131" s="317" t="s">
        <v>397</v>
      </c>
      <c r="C131" s="67">
        <v>72371</v>
      </c>
      <c r="D131" s="67">
        <v>73000</v>
      </c>
      <c r="E131" s="67">
        <v>73000</v>
      </c>
      <c r="F131" s="109">
        <f t="shared" ref="F131" si="29">C131/D131*100</f>
        <v>99.138356164383552</v>
      </c>
      <c r="G131" s="139">
        <f t="shared" si="26"/>
        <v>99.138356164383552</v>
      </c>
    </row>
    <row r="132" spans="1:7" ht="15.75" thickBot="1">
      <c r="A132" s="311">
        <v>2341</v>
      </c>
      <c r="B132" s="143" t="s">
        <v>161</v>
      </c>
      <c r="C132" s="102">
        <v>99946</v>
      </c>
      <c r="D132" s="102">
        <v>100000</v>
      </c>
      <c r="E132" s="102">
        <v>100000</v>
      </c>
      <c r="F132" s="102">
        <f t="shared" si="25"/>
        <v>99.945999999999998</v>
      </c>
      <c r="G132" s="142">
        <f t="shared" si="26"/>
        <v>99.945999999999998</v>
      </c>
    </row>
    <row r="133" spans="1:7" ht="15.75" thickBot="1">
      <c r="A133" s="379" t="s">
        <v>135</v>
      </c>
      <c r="B133" s="380"/>
      <c r="C133" s="105">
        <f>SUM(C130,C131,C132)</f>
        <v>241550</v>
      </c>
      <c r="D133" s="105">
        <f t="shared" ref="D133:E133" si="30">SUM(D130,D131,D132)</f>
        <v>173000</v>
      </c>
      <c r="E133" s="105">
        <f t="shared" si="30"/>
        <v>242233</v>
      </c>
      <c r="F133" s="140">
        <f t="shared" si="25"/>
        <v>139.62427745664741</v>
      </c>
      <c r="G133" s="135">
        <f t="shared" si="26"/>
        <v>99.718040068859324</v>
      </c>
    </row>
    <row r="134" spans="1:7" ht="15.75" thickBot="1">
      <c r="A134" s="373" t="s">
        <v>142</v>
      </c>
      <c r="B134" s="374"/>
      <c r="C134" s="184">
        <f>SUM(C133,C129,C123)</f>
        <v>24318094.43</v>
      </c>
      <c r="D134" s="184">
        <f>SUM(D133,D129,D123)</f>
        <v>31953000</v>
      </c>
      <c r="E134" s="184">
        <f>SUM(E133,E129,E123)</f>
        <v>25362048.879999999</v>
      </c>
      <c r="F134" s="193">
        <f t="shared" si="25"/>
        <v>76.105825524989825</v>
      </c>
      <c r="G134" s="137">
        <f t="shared" si="26"/>
        <v>95.883792926433316</v>
      </c>
    </row>
    <row r="135" spans="1:7">
      <c r="A135" s="57">
        <v>3111</v>
      </c>
      <c r="B135" s="314" t="s">
        <v>162</v>
      </c>
      <c r="C135" s="87">
        <v>2280603.9</v>
      </c>
      <c r="D135" s="87">
        <v>1900000</v>
      </c>
      <c r="E135" s="87">
        <v>2322656.9</v>
      </c>
      <c r="F135" s="87">
        <f t="shared" si="25"/>
        <v>120.03178421052631</v>
      </c>
      <c r="G135" s="138">
        <f t="shared" si="26"/>
        <v>98.18944416629077</v>
      </c>
    </row>
    <row r="136" spans="1:7">
      <c r="A136" s="312">
        <v>3113</v>
      </c>
      <c r="B136" s="317" t="s">
        <v>163</v>
      </c>
      <c r="C136" s="67">
        <v>3798918.4</v>
      </c>
      <c r="D136" s="67">
        <v>3270000</v>
      </c>
      <c r="E136" s="67">
        <v>3802224.4</v>
      </c>
      <c r="F136" s="67">
        <f t="shared" si="25"/>
        <v>116.17487461773699</v>
      </c>
      <c r="G136" s="139">
        <f t="shared" si="26"/>
        <v>99.913050897258984</v>
      </c>
    </row>
    <row r="137" spans="1:7">
      <c r="A137" s="312">
        <v>3122</v>
      </c>
      <c r="B137" s="317" t="s">
        <v>164</v>
      </c>
      <c r="C137" s="67">
        <v>2377801.37</v>
      </c>
      <c r="D137" s="67">
        <v>2383270</v>
      </c>
      <c r="E137" s="67">
        <v>2383270</v>
      </c>
      <c r="F137" s="67">
        <f t="shared" si="25"/>
        <v>99.770540895492331</v>
      </c>
      <c r="G137" s="139">
        <f t="shared" si="26"/>
        <v>99.770540895492331</v>
      </c>
    </row>
    <row r="138" spans="1:7" ht="15.75" thickBot="1">
      <c r="A138" s="100">
        <v>3141</v>
      </c>
      <c r="B138" s="101" t="s">
        <v>108</v>
      </c>
      <c r="C138" s="102">
        <v>1486896.81</v>
      </c>
      <c r="D138" s="102">
        <v>1825000</v>
      </c>
      <c r="E138" s="102">
        <v>1825000</v>
      </c>
      <c r="F138" s="194">
        <f t="shared" ref="F138" si="31">C138/D138*100</f>
        <v>81.473797808219189</v>
      </c>
      <c r="G138" s="181">
        <f t="shared" ref="G138" si="32">C138/E138*100</f>
        <v>81.473797808219189</v>
      </c>
    </row>
    <row r="139" spans="1:7">
      <c r="A139" s="430" t="s">
        <v>396</v>
      </c>
      <c r="B139" s="431"/>
      <c r="C139" s="217">
        <f>SUM(C135:C138)</f>
        <v>9944220.4800000004</v>
      </c>
      <c r="D139" s="217">
        <f t="shared" ref="D139:E139" si="33">SUM(D135:D138)</f>
        <v>9378270</v>
      </c>
      <c r="E139" s="217">
        <f t="shared" si="33"/>
        <v>10333151.300000001</v>
      </c>
      <c r="F139" s="323">
        <f t="shared" si="25"/>
        <v>106.03470021656447</v>
      </c>
      <c r="G139" s="324">
        <f t="shared" si="26"/>
        <v>96.236087049262494</v>
      </c>
    </row>
    <row r="140" spans="1:7">
      <c r="A140" s="304">
        <v>3231</v>
      </c>
      <c r="B140" s="308" t="s">
        <v>165</v>
      </c>
      <c r="C140" s="64">
        <v>126401.06</v>
      </c>
      <c r="D140" s="64">
        <v>100000</v>
      </c>
      <c r="E140" s="64">
        <v>150130</v>
      </c>
      <c r="F140" s="67">
        <f t="shared" ref="F140:F141" si="34">C140/D140*100</f>
        <v>126.40106</v>
      </c>
      <c r="G140" s="139">
        <f t="shared" ref="G140:G141" si="35">C140/E140*100</f>
        <v>84.194404849130748</v>
      </c>
    </row>
    <row r="141" spans="1:7" ht="15.75" thickBot="1">
      <c r="A141" s="462" t="s">
        <v>529</v>
      </c>
      <c r="B141" s="463"/>
      <c r="C141" s="214">
        <f>SUM(C140)</f>
        <v>126401.06</v>
      </c>
      <c r="D141" s="214">
        <f t="shared" ref="D141:E141" si="36">SUM(D140)</f>
        <v>100000</v>
      </c>
      <c r="E141" s="214">
        <f t="shared" si="36"/>
        <v>150130</v>
      </c>
      <c r="F141" s="214">
        <f t="shared" si="34"/>
        <v>126.40106</v>
      </c>
      <c r="G141" s="215">
        <f t="shared" si="35"/>
        <v>84.194404849130748</v>
      </c>
    </row>
    <row r="142" spans="1:7">
      <c r="A142" s="57">
        <v>3311</v>
      </c>
      <c r="B142" s="314" t="s">
        <v>166</v>
      </c>
      <c r="C142" s="87">
        <v>0</v>
      </c>
      <c r="D142" s="87">
        <v>0</v>
      </c>
      <c r="E142" s="87">
        <v>0</v>
      </c>
      <c r="F142" s="88" t="s">
        <v>67</v>
      </c>
      <c r="G142" s="146" t="s">
        <v>67</v>
      </c>
    </row>
    <row r="143" spans="1:7">
      <c r="A143" s="313">
        <v>3312</v>
      </c>
      <c r="B143" s="316" t="s">
        <v>167</v>
      </c>
      <c r="C143" s="109">
        <v>0</v>
      </c>
      <c r="D143" s="109">
        <v>0</v>
      </c>
      <c r="E143" s="109">
        <v>0</v>
      </c>
      <c r="F143" s="110" t="s">
        <v>67</v>
      </c>
      <c r="G143" s="111" t="s">
        <v>67</v>
      </c>
    </row>
    <row r="144" spans="1:7">
      <c r="A144" s="313">
        <v>3314</v>
      </c>
      <c r="B144" s="316" t="s">
        <v>109</v>
      </c>
      <c r="C144" s="109">
        <v>3348538.95</v>
      </c>
      <c r="D144" s="109">
        <v>2837800</v>
      </c>
      <c r="E144" s="109">
        <v>3512800</v>
      </c>
      <c r="F144" s="109">
        <f t="shared" ref="F144:F145" si="37">C144/D144*100</f>
        <v>117.99770773134119</v>
      </c>
      <c r="G144" s="141">
        <f t="shared" ref="G144:G145" si="38">C144/E144*100</f>
        <v>95.323928205420188</v>
      </c>
    </row>
    <row r="145" spans="1:7">
      <c r="A145" s="313">
        <v>3317</v>
      </c>
      <c r="B145" s="316" t="s">
        <v>168</v>
      </c>
      <c r="C145" s="109">
        <v>52000</v>
      </c>
      <c r="D145" s="109">
        <v>55000</v>
      </c>
      <c r="E145" s="109">
        <v>55000</v>
      </c>
      <c r="F145" s="109">
        <f t="shared" si="37"/>
        <v>94.545454545454547</v>
      </c>
      <c r="G145" s="141">
        <f t="shared" si="38"/>
        <v>94.545454545454547</v>
      </c>
    </row>
    <row r="146" spans="1:7">
      <c r="A146" s="312">
        <v>3319</v>
      </c>
      <c r="B146" s="317" t="s">
        <v>110</v>
      </c>
      <c r="C146" s="67">
        <v>29100</v>
      </c>
      <c r="D146" s="67">
        <v>45000</v>
      </c>
      <c r="E146" s="67">
        <v>45000</v>
      </c>
      <c r="F146" s="67">
        <f t="shared" si="25"/>
        <v>64.666666666666657</v>
      </c>
      <c r="G146" s="139">
        <f t="shared" si="26"/>
        <v>64.666666666666657</v>
      </c>
    </row>
    <row r="147" spans="1:7">
      <c r="A147" s="312">
        <v>3326</v>
      </c>
      <c r="B147" s="317" t="s">
        <v>528</v>
      </c>
      <c r="C147" s="67">
        <v>1500007.96</v>
      </c>
      <c r="D147" s="67">
        <v>1250000</v>
      </c>
      <c r="E147" s="67">
        <v>1590000</v>
      </c>
      <c r="F147" s="67">
        <f t="shared" si="25"/>
        <v>120.0006368</v>
      </c>
      <c r="G147" s="139">
        <f t="shared" si="26"/>
        <v>94.340123270440245</v>
      </c>
    </row>
    <row r="148" spans="1:7">
      <c r="A148" s="312">
        <v>3349</v>
      </c>
      <c r="B148" s="317" t="s">
        <v>111</v>
      </c>
      <c r="C148" s="67">
        <v>492546.63</v>
      </c>
      <c r="D148" s="67">
        <v>510000</v>
      </c>
      <c r="E148" s="67">
        <v>510000</v>
      </c>
      <c r="F148" s="67">
        <f t="shared" si="25"/>
        <v>96.577770588235296</v>
      </c>
      <c r="G148" s="139">
        <f t="shared" si="26"/>
        <v>96.577770588235296</v>
      </c>
    </row>
    <row r="149" spans="1:7">
      <c r="A149" s="69">
        <v>3392</v>
      </c>
      <c r="B149" s="315" t="s">
        <v>169</v>
      </c>
      <c r="C149" s="71">
        <v>1625000</v>
      </c>
      <c r="D149" s="71">
        <v>1600000</v>
      </c>
      <c r="E149" s="71">
        <v>1625000</v>
      </c>
      <c r="F149" s="71">
        <f t="shared" si="25"/>
        <v>101.5625</v>
      </c>
      <c r="G149" s="148">
        <f t="shared" si="26"/>
        <v>100</v>
      </c>
    </row>
    <row r="150" spans="1:7" ht="15.75" thickBot="1">
      <c r="A150" s="288">
        <v>3399</v>
      </c>
      <c r="B150" s="143" t="s">
        <v>112</v>
      </c>
      <c r="C150" s="194">
        <v>908012.13</v>
      </c>
      <c r="D150" s="194">
        <v>937486</v>
      </c>
      <c r="E150" s="194">
        <v>1072486</v>
      </c>
      <c r="F150" s="194">
        <f t="shared" si="25"/>
        <v>96.856073584032188</v>
      </c>
      <c r="G150" s="181">
        <f t="shared" si="26"/>
        <v>84.66424083857504</v>
      </c>
    </row>
    <row r="151" spans="1:7" ht="15.75" thickBot="1">
      <c r="A151" s="379" t="s">
        <v>404</v>
      </c>
      <c r="B151" s="380"/>
      <c r="C151" s="105">
        <f>SUM(C142:C150)</f>
        <v>7955205.6699999999</v>
      </c>
      <c r="D151" s="105">
        <f t="shared" ref="D151:E151" si="39">SUM(D142:D150)</f>
        <v>7235286</v>
      </c>
      <c r="E151" s="105">
        <f t="shared" si="39"/>
        <v>8410286</v>
      </c>
      <c r="F151" s="140">
        <f t="shared" si="25"/>
        <v>109.95012042371235</v>
      </c>
      <c r="G151" s="135">
        <f t="shared" si="26"/>
        <v>94.589002918568994</v>
      </c>
    </row>
    <row r="152" spans="1:7">
      <c r="A152" s="313">
        <v>3412</v>
      </c>
      <c r="B152" s="316" t="s">
        <v>113</v>
      </c>
      <c r="C152" s="109">
        <v>45185032.710000001</v>
      </c>
      <c r="D152" s="109">
        <v>36867520</v>
      </c>
      <c r="E152" s="109">
        <v>45840460.840000004</v>
      </c>
      <c r="F152" s="109">
        <f t="shared" si="25"/>
        <v>122.56054301998074</v>
      </c>
      <c r="G152" s="141">
        <f t="shared" si="26"/>
        <v>98.570197336611244</v>
      </c>
    </row>
    <row r="153" spans="1:7">
      <c r="A153" s="312">
        <v>3419</v>
      </c>
      <c r="B153" s="317" t="s">
        <v>114</v>
      </c>
      <c r="C153" s="67">
        <v>1457402.5</v>
      </c>
      <c r="D153" s="67">
        <v>0</v>
      </c>
      <c r="E153" s="67">
        <v>1468726</v>
      </c>
      <c r="F153" s="90" t="s">
        <v>67</v>
      </c>
      <c r="G153" s="139">
        <f t="shared" si="26"/>
        <v>99.229025699824206</v>
      </c>
    </row>
    <row r="154" spans="1:7">
      <c r="A154" s="312">
        <v>3421</v>
      </c>
      <c r="B154" s="317" t="s">
        <v>115</v>
      </c>
      <c r="C154" s="67">
        <v>2350643.08</v>
      </c>
      <c r="D154" s="67">
        <v>970000</v>
      </c>
      <c r="E154" s="67">
        <v>2384406</v>
      </c>
      <c r="F154" s="67">
        <f t="shared" si="25"/>
        <v>242.33433814432993</v>
      </c>
      <c r="G154" s="139">
        <f t="shared" si="26"/>
        <v>98.58401127995819</v>
      </c>
    </row>
    <row r="155" spans="1:7" ht="15.75" thickBot="1">
      <c r="A155" s="69">
        <v>3429</v>
      </c>
      <c r="B155" s="315" t="s">
        <v>116</v>
      </c>
      <c r="C155" s="71">
        <v>2041929.51</v>
      </c>
      <c r="D155" s="71">
        <v>1180000</v>
      </c>
      <c r="E155" s="71">
        <v>2095411.22</v>
      </c>
      <c r="F155" s="71">
        <f t="shared" si="25"/>
        <v>173.04487372881357</v>
      </c>
      <c r="G155" s="148">
        <f t="shared" si="26"/>
        <v>97.447674733745103</v>
      </c>
    </row>
    <row r="156" spans="1:7" ht="15.75" thickBot="1">
      <c r="A156" s="379" t="s">
        <v>138</v>
      </c>
      <c r="B156" s="380"/>
      <c r="C156" s="105">
        <f>SUM(C152:C155)</f>
        <v>51035007.799999997</v>
      </c>
      <c r="D156" s="105">
        <f t="shared" ref="D156:E156" si="40">SUM(D152:D155)</f>
        <v>39017520</v>
      </c>
      <c r="E156" s="105">
        <f t="shared" si="40"/>
        <v>51789004.060000002</v>
      </c>
      <c r="F156" s="140">
        <f t="shared" si="25"/>
        <v>130.80023486884866</v>
      </c>
      <c r="G156" s="135">
        <f t="shared" si="26"/>
        <v>98.544099710574727</v>
      </c>
    </row>
    <row r="157" spans="1:7">
      <c r="A157" s="309">
        <v>3525</v>
      </c>
      <c r="B157" s="310" t="s">
        <v>170</v>
      </c>
      <c r="C157" s="113">
        <v>0</v>
      </c>
      <c r="D157" s="113">
        <v>0</v>
      </c>
      <c r="E157" s="113">
        <v>0</v>
      </c>
      <c r="F157" s="88" t="s">
        <v>67</v>
      </c>
      <c r="G157" s="146" t="s">
        <v>67</v>
      </c>
    </row>
    <row r="158" spans="1:7">
      <c r="A158" s="307">
        <v>3541</v>
      </c>
      <c r="B158" s="308" t="s">
        <v>171</v>
      </c>
      <c r="C158" s="64">
        <v>38274</v>
      </c>
      <c r="D158" s="64">
        <v>50000</v>
      </c>
      <c r="E158" s="64">
        <v>40000</v>
      </c>
      <c r="F158" s="64">
        <f t="shared" ref="F158:F160" si="41">C158/D158*100</f>
        <v>76.548000000000002</v>
      </c>
      <c r="G158" s="116">
        <f t="shared" ref="G158:G160" si="42">C158/E158*100</f>
        <v>95.685000000000002</v>
      </c>
    </row>
    <row r="159" spans="1:7" ht="15.75" thickBot="1">
      <c r="A159" s="289">
        <v>3543</v>
      </c>
      <c r="B159" s="290" t="s">
        <v>461</v>
      </c>
      <c r="C159" s="291">
        <v>22000</v>
      </c>
      <c r="D159" s="291">
        <v>0</v>
      </c>
      <c r="E159" s="291">
        <v>22000</v>
      </c>
      <c r="F159" s="292" t="s">
        <v>67</v>
      </c>
      <c r="G159" s="230">
        <f t="shared" si="42"/>
        <v>100</v>
      </c>
    </row>
    <row r="160" spans="1:7" ht="15.75" thickBot="1">
      <c r="A160" s="379" t="s">
        <v>172</v>
      </c>
      <c r="B160" s="380"/>
      <c r="C160" s="105">
        <f>SUM(C157:C159)</f>
        <v>60274</v>
      </c>
      <c r="D160" s="105">
        <f t="shared" ref="D160:E160" si="43">SUM(D157:D159)</f>
        <v>50000</v>
      </c>
      <c r="E160" s="105">
        <f t="shared" si="43"/>
        <v>62000</v>
      </c>
      <c r="F160" s="140">
        <f t="shared" si="41"/>
        <v>120.54800000000002</v>
      </c>
      <c r="G160" s="135">
        <f t="shared" si="42"/>
        <v>97.216129032258067</v>
      </c>
    </row>
    <row r="161" spans="1:7">
      <c r="A161" s="313">
        <v>3612</v>
      </c>
      <c r="B161" s="316" t="s">
        <v>117</v>
      </c>
      <c r="C161" s="109">
        <v>503092</v>
      </c>
      <c r="D161" s="109">
        <v>330000</v>
      </c>
      <c r="E161" s="109">
        <v>517121</v>
      </c>
      <c r="F161" s="109">
        <f t="shared" si="25"/>
        <v>152.45212121212123</v>
      </c>
      <c r="G161" s="141">
        <f t="shared" si="26"/>
        <v>97.287095283308929</v>
      </c>
    </row>
    <row r="162" spans="1:7">
      <c r="A162" s="312">
        <v>3613</v>
      </c>
      <c r="B162" s="317" t="s">
        <v>118</v>
      </c>
      <c r="C162" s="67">
        <v>641796.85</v>
      </c>
      <c r="D162" s="67">
        <v>631500</v>
      </c>
      <c r="E162" s="67">
        <v>784700</v>
      </c>
      <c r="F162" s="67">
        <f t="shared" si="25"/>
        <v>101.63053840063341</v>
      </c>
      <c r="G162" s="139">
        <f t="shared" si="26"/>
        <v>81.788817382439149</v>
      </c>
    </row>
    <row r="163" spans="1:7">
      <c r="A163" s="69">
        <v>3631</v>
      </c>
      <c r="B163" s="315" t="s">
        <v>173</v>
      </c>
      <c r="C163" s="71">
        <v>1034368.72</v>
      </c>
      <c r="D163" s="71">
        <v>1350000</v>
      </c>
      <c r="E163" s="71">
        <v>1234800</v>
      </c>
      <c r="F163" s="67">
        <f t="shared" si="25"/>
        <v>76.619905185185175</v>
      </c>
      <c r="G163" s="139">
        <f t="shared" si="26"/>
        <v>83.768117913832199</v>
      </c>
    </row>
    <row r="164" spans="1:7">
      <c r="A164" s="69">
        <v>3632</v>
      </c>
      <c r="B164" s="315" t="s">
        <v>174</v>
      </c>
      <c r="C164" s="71">
        <v>0</v>
      </c>
      <c r="D164" s="71">
        <v>20000</v>
      </c>
      <c r="E164" s="71">
        <v>20000</v>
      </c>
      <c r="F164" s="110" t="s">
        <v>67</v>
      </c>
      <c r="G164" s="111" t="s">
        <v>67</v>
      </c>
    </row>
    <row r="165" spans="1:7">
      <c r="A165" s="69">
        <v>3635</v>
      </c>
      <c r="B165" s="315" t="s">
        <v>175</v>
      </c>
      <c r="C165" s="71">
        <v>87120</v>
      </c>
      <c r="D165" s="71">
        <v>0</v>
      </c>
      <c r="E165" s="71">
        <v>90000</v>
      </c>
      <c r="F165" s="110" t="s">
        <v>67</v>
      </c>
      <c r="G165" s="148">
        <f t="shared" si="26"/>
        <v>96.8</v>
      </c>
    </row>
    <row r="166" spans="1:7">
      <c r="A166" s="69">
        <v>3636</v>
      </c>
      <c r="B166" s="315" t="s">
        <v>176</v>
      </c>
      <c r="C166" s="71">
        <v>157193.60000000001</v>
      </c>
      <c r="D166" s="71">
        <v>162000</v>
      </c>
      <c r="E166" s="71">
        <v>162000</v>
      </c>
      <c r="F166" s="71">
        <f t="shared" si="25"/>
        <v>97.03308641975309</v>
      </c>
      <c r="G166" s="148">
        <f t="shared" si="26"/>
        <v>97.03308641975309</v>
      </c>
    </row>
    <row r="167" spans="1:7" ht="15.75" thickBot="1">
      <c r="A167" s="69">
        <v>3639</v>
      </c>
      <c r="B167" s="315" t="s">
        <v>119</v>
      </c>
      <c r="C167" s="71">
        <v>37564375.539999999</v>
      </c>
      <c r="D167" s="71">
        <v>36126824</v>
      </c>
      <c r="E167" s="71">
        <v>41522631.079999998</v>
      </c>
      <c r="F167" s="71">
        <f t="shared" si="25"/>
        <v>103.97918051141168</v>
      </c>
      <c r="G167" s="148">
        <f t="shared" si="26"/>
        <v>90.46723332061066</v>
      </c>
    </row>
    <row r="168" spans="1:7" ht="15.75" thickBot="1">
      <c r="A168" s="379" t="s">
        <v>139</v>
      </c>
      <c r="B168" s="380"/>
      <c r="C168" s="105">
        <f>SUM(C161:C167)</f>
        <v>39987946.710000001</v>
      </c>
      <c r="D168" s="105">
        <f t="shared" ref="D168:E168" si="44">SUM(D161:D167)</f>
        <v>38620324</v>
      </c>
      <c r="E168" s="105">
        <f t="shared" si="44"/>
        <v>44331252.079999998</v>
      </c>
      <c r="F168" s="140">
        <f t="shared" si="25"/>
        <v>103.54119947310645</v>
      </c>
      <c r="G168" s="135">
        <f t="shared" si="26"/>
        <v>90.202610650017093</v>
      </c>
    </row>
    <row r="169" spans="1:7">
      <c r="A169" s="57">
        <v>3721</v>
      </c>
      <c r="B169" s="314" t="s">
        <v>120</v>
      </c>
      <c r="C169" s="87">
        <v>75163</v>
      </c>
      <c r="D169" s="87">
        <v>70000</v>
      </c>
      <c r="E169" s="87">
        <v>102000</v>
      </c>
      <c r="F169" s="87">
        <f t="shared" si="25"/>
        <v>107.37571428571428</v>
      </c>
      <c r="G169" s="138">
        <f t="shared" si="26"/>
        <v>73.689215686274508</v>
      </c>
    </row>
    <row r="170" spans="1:7">
      <c r="A170" s="313">
        <v>3722</v>
      </c>
      <c r="B170" s="316" t="s">
        <v>177</v>
      </c>
      <c r="C170" s="109">
        <v>4812197</v>
      </c>
      <c r="D170" s="109">
        <v>4655000</v>
      </c>
      <c r="E170" s="109">
        <v>5526030</v>
      </c>
      <c r="F170" s="109">
        <f t="shared" si="25"/>
        <v>103.37694951664878</v>
      </c>
      <c r="G170" s="141">
        <f t="shared" si="26"/>
        <v>87.082353877919587</v>
      </c>
    </row>
    <row r="171" spans="1:7">
      <c r="A171" s="312">
        <v>3726</v>
      </c>
      <c r="B171" s="317" t="s">
        <v>178</v>
      </c>
      <c r="C171" s="67">
        <v>102339</v>
      </c>
      <c r="D171" s="67">
        <v>90000</v>
      </c>
      <c r="E171" s="67">
        <v>110000</v>
      </c>
      <c r="F171" s="67">
        <f t="shared" si="25"/>
        <v>113.71</v>
      </c>
      <c r="G171" s="139">
        <f t="shared" si="26"/>
        <v>93.035454545454542</v>
      </c>
    </row>
    <row r="172" spans="1:7">
      <c r="A172" s="312">
        <v>3745</v>
      </c>
      <c r="B172" s="315" t="s">
        <v>179</v>
      </c>
      <c r="C172" s="67">
        <v>283997.7</v>
      </c>
      <c r="D172" s="67">
        <v>500000</v>
      </c>
      <c r="E172" s="67">
        <v>500000</v>
      </c>
      <c r="F172" s="67">
        <f t="shared" si="25"/>
        <v>56.799540000000007</v>
      </c>
      <c r="G172" s="139">
        <f t="shared" si="26"/>
        <v>56.799540000000007</v>
      </c>
    </row>
    <row r="173" spans="1:7" ht="15.75" thickBot="1">
      <c r="A173" s="303">
        <v>3900</v>
      </c>
      <c r="B173" s="143" t="s">
        <v>180</v>
      </c>
      <c r="C173" s="212">
        <v>0</v>
      </c>
      <c r="D173" s="212">
        <v>0</v>
      </c>
      <c r="E173" s="212">
        <v>0</v>
      </c>
      <c r="F173" s="293" t="s">
        <v>67</v>
      </c>
      <c r="G173" s="294" t="s">
        <v>67</v>
      </c>
    </row>
    <row r="174" spans="1:7" ht="15.75" thickBot="1">
      <c r="A174" s="379" t="s">
        <v>140</v>
      </c>
      <c r="B174" s="380"/>
      <c r="C174" s="105">
        <f>SUM(C169:C173)</f>
        <v>5273696.7</v>
      </c>
      <c r="D174" s="105">
        <f t="shared" ref="D174:E174" si="45">SUM(D169:D173)</f>
        <v>5315000</v>
      </c>
      <c r="E174" s="105">
        <f t="shared" si="45"/>
        <v>6238030</v>
      </c>
      <c r="F174" s="140">
        <f t="shared" si="25"/>
        <v>99.222891815616194</v>
      </c>
      <c r="G174" s="135">
        <f t="shared" si="26"/>
        <v>84.541060238568917</v>
      </c>
    </row>
    <row r="175" spans="1:7" ht="15.75" thickBot="1">
      <c r="A175" s="373" t="s">
        <v>141</v>
      </c>
      <c r="B175" s="374"/>
      <c r="C175" s="184">
        <f>SUM(C174,C168,C160,C156,C151,C141,C139)</f>
        <v>114382752.42000002</v>
      </c>
      <c r="D175" s="184">
        <f t="shared" ref="D175:E175" si="46">SUM(D174,D168,D160,D156,D151,D141,D139)</f>
        <v>99716400</v>
      </c>
      <c r="E175" s="184">
        <f t="shared" si="46"/>
        <v>121313853.44</v>
      </c>
      <c r="F175" s="193">
        <f t="shared" si="25"/>
        <v>114.70806449089619</v>
      </c>
      <c r="G175" s="137">
        <f t="shared" si="26"/>
        <v>94.286636832100953</v>
      </c>
    </row>
    <row r="176" spans="1:7">
      <c r="A176" s="313">
        <v>4312</v>
      </c>
      <c r="B176" s="316" t="s">
        <v>181</v>
      </c>
      <c r="C176" s="109">
        <v>72000</v>
      </c>
      <c r="D176" s="109">
        <v>0</v>
      </c>
      <c r="E176" s="109">
        <v>72000</v>
      </c>
      <c r="F176" s="110" t="s">
        <v>67</v>
      </c>
      <c r="G176" s="141">
        <f t="shared" si="26"/>
        <v>100</v>
      </c>
    </row>
    <row r="177" spans="1:7">
      <c r="A177" s="313">
        <v>4333</v>
      </c>
      <c r="B177" s="316" t="s">
        <v>462</v>
      </c>
      <c r="C177" s="109">
        <v>10000</v>
      </c>
      <c r="D177" s="109">
        <v>0</v>
      </c>
      <c r="E177" s="109">
        <v>10000</v>
      </c>
      <c r="F177" s="110" t="s">
        <v>67</v>
      </c>
      <c r="G177" s="141">
        <f t="shared" si="26"/>
        <v>100</v>
      </c>
    </row>
    <row r="178" spans="1:7">
      <c r="A178" s="313">
        <v>4339</v>
      </c>
      <c r="B178" s="316" t="s">
        <v>182</v>
      </c>
      <c r="C178" s="109">
        <v>4354439.0199999996</v>
      </c>
      <c r="D178" s="109">
        <v>0</v>
      </c>
      <c r="E178" s="109">
        <v>4887895.5999999996</v>
      </c>
      <c r="F178" s="110" t="s">
        <v>67</v>
      </c>
      <c r="G178" s="141">
        <f t="shared" si="26"/>
        <v>89.086170743908681</v>
      </c>
    </row>
    <row r="179" spans="1:7">
      <c r="A179" s="313">
        <v>4341</v>
      </c>
      <c r="B179" s="316" t="s">
        <v>183</v>
      </c>
      <c r="C179" s="109">
        <v>574093</v>
      </c>
      <c r="D179" s="109">
        <v>0</v>
      </c>
      <c r="E179" s="109">
        <v>574093</v>
      </c>
      <c r="F179" s="110" t="s">
        <v>67</v>
      </c>
      <c r="G179" s="141">
        <f t="shared" si="26"/>
        <v>100</v>
      </c>
    </row>
    <row r="180" spans="1:7">
      <c r="A180" s="313">
        <v>4344</v>
      </c>
      <c r="B180" s="316" t="s">
        <v>184</v>
      </c>
      <c r="C180" s="109">
        <v>40000</v>
      </c>
      <c r="D180" s="109">
        <v>0</v>
      </c>
      <c r="E180" s="109">
        <v>40000</v>
      </c>
      <c r="F180" s="110" t="s">
        <v>67</v>
      </c>
      <c r="G180" s="141">
        <f t="shared" si="26"/>
        <v>100</v>
      </c>
    </row>
    <row r="181" spans="1:7">
      <c r="A181" s="313">
        <v>4349</v>
      </c>
      <c r="B181" s="316" t="s">
        <v>530</v>
      </c>
      <c r="C181" s="109">
        <v>75085</v>
      </c>
      <c r="D181" s="109">
        <v>60000</v>
      </c>
      <c r="E181" s="109">
        <v>80000</v>
      </c>
      <c r="F181" s="109">
        <f t="shared" si="25"/>
        <v>125.14166666666667</v>
      </c>
      <c r="G181" s="141">
        <f t="shared" si="26"/>
        <v>93.856250000000003</v>
      </c>
    </row>
    <row r="182" spans="1:7">
      <c r="A182" s="313">
        <v>4350</v>
      </c>
      <c r="B182" s="316" t="s">
        <v>185</v>
      </c>
      <c r="C182" s="109">
        <v>40000</v>
      </c>
      <c r="D182" s="109">
        <v>0</v>
      </c>
      <c r="E182" s="109">
        <v>40000</v>
      </c>
      <c r="F182" s="110" t="s">
        <v>67</v>
      </c>
      <c r="G182" s="141">
        <f t="shared" si="26"/>
        <v>100</v>
      </c>
    </row>
    <row r="183" spans="1:7">
      <c r="A183" s="313">
        <v>4351</v>
      </c>
      <c r="B183" s="316" t="s">
        <v>124</v>
      </c>
      <c r="C183" s="109">
        <v>16776881.76</v>
      </c>
      <c r="D183" s="109">
        <v>16252000</v>
      </c>
      <c r="E183" s="109">
        <v>19908475</v>
      </c>
      <c r="F183" s="109">
        <f t="shared" ref="F183" si="47">C183/D183*100</f>
        <v>103.22964410534088</v>
      </c>
      <c r="G183" s="141">
        <f t="shared" ref="G183" si="48">C183/E183*100</f>
        <v>84.270049614548583</v>
      </c>
    </row>
    <row r="184" spans="1:7">
      <c r="A184" s="312">
        <v>4356</v>
      </c>
      <c r="B184" s="317" t="s">
        <v>125</v>
      </c>
      <c r="C184" s="67">
        <v>877439</v>
      </c>
      <c r="D184" s="67">
        <v>796000</v>
      </c>
      <c r="E184" s="67">
        <v>1350020</v>
      </c>
      <c r="F184" s="67">
        <f t="shared" si="25"/>
        <v>110.23103015075377</v>
      </c>
      <c r="G184" s="139">
        <f t="shared" si="26"/>
        <v>64.994518599724444</v>
      </c>
    </row>
    <row r="185" spans="1:7" s="42" customFormat="1">
      <c r="A185" s="69">
        <v>4357</v>
      </c>
      <c r="B185" s="315" t="s">
        <v>186</v>
      </c>
      <c r="C185" s="71">
        <v>40000</v>
      </c>
      <c r="D185" s="71">
        <v>0</v>
      </c>
      <c r="E185" s="71">
        <v>40000</v>
      </c>
      <c r="F185" s="82" t="s">
        <v>67</v>
      </c>
      <c r="G185" s="148">
        <f t="shared" si="26"/>
        <v>100</v>
      </c>
    </row>
    <row r="186" spans="1:7">
      <c r="A186" s="69">
        <v>4371</v>
      </c>
      <c r="B186" s="315" t="s">
        <v>187</v>
      </c>
      <c r="C186" s="71">
        <v>40000</v>
      </c>
      <c r="D186" s="71">
        <v>0</v>
      </c>
      <c r="E186" s="71">
        <v>40000</v>
      </c>
      <c r="F186" s="82" t="s">
        <v>67</v>
      </c>
      <c r="G186" s="148">
        <f t="shared" si="26"/>
        <v>100</v>
      </c>
    </row>
    <row r="187" spans="1:7">
      <c r="A187" s="69">
        <v>4374</v>
      </c>
      <c r="B187" s="315" t="s">
        <v>463</v>
      </c>
      <c r="C187" s="71">
        <v>35000</v>
      </c>
      <c r="D187" s="71">
        <v>0</v>
      </c>
      <c r="E187" s="71">
        <v>35000</v>
      </c>
      <c r="F187" s="82" t="s">
        <v>67</v>
      </c>
      <c r="G187" s="148">
        <f t="shared" si="26"/>
        <v>100</v>
      </c>
    </row>
    <row r="188" spans="1:7">
      <c r="A188" s="69">
        <v>4378</v>
      </c>
      <c r="B188" s="315" t="s">
        <v>188</v>
      </c>
      <c r="C188" s="71">
        <v>65000</v>
      </c>
      <c r="D188" s="71">
        <v>0</v>
      </c>
      <c r="E188" s="71">
        <v>65000</v>
      </c>
      <c r="F188" s="82" t="s">
        <v>67</v>
      </c>
      <c r="G188" s="148">
        <f t="shared" si="26"/>
        <v>100</v>
      </c>
    </row>
    <row r="189" spans="1:7" s="42" customFormat="1" ht="15.75" thickBot="1">
      <c r="A189" s="69">
        <v>4399</v>
      </c>
      <c r="B189" s="315" t="s">
        <v>126</v>
      </c>
      <c r="C189" s="71">
        <v>978784</v>
      </c>
      <c r="D189" s="71">
        <v>0</v>
      </c>
      <c r="E189" s="71">
        <v>1915752.28</v>
      </c>
      <c r="F189" s="82" t="s">
        <v>67</v>
      </c>
      <c r="G189" s="148">
        <f t="shared" si="26"/>
        <v>51.091365528741541</v>
      </c>
    </row>
    <row r="190" spans="1:7" s="42" customFormat="1" ht="15.75" thickBot="1">
      <c r="A190" s="379" t="s">
        <v>405</v>
      </c>
      <c r="B190" s="380"/>
      <c r="C190" s="105">
        <f>SUM(C176:C189)</f>
        <v>23978721.780000001</v>
      </c>
      <c r="D190" s="105">
        <f>SUM(D176:D189)</f>
        <v>17108000</v>
      </c>
      <c r="E190" s="105">
        <f>SUM(E176:E189)</f>
        <v>29058235.880000003</v>
      </c>
      <c r="F190" s="140">
        <f t="shared" si="25"/>
        <v>140.16087082066869</v>
      </c>
      <c r="G190" s="135">
        <f t="shared" si="26"/>
        <v>82.519537245906619</v>
      </c>
    </row>
    <row r="191" spans="1:7" s="42" customFormat="1" ht="15.75" thickBot="1">
      <c r="A191" s="373" t="s">
        <v>144</v>
      </c>
      <c r="B191" s="374"/>
      <c r="C191" s="184">
        <f>SUM(C190)</f>
        <v>23978721.780000001</v>
      </c>
      <c r="D191" s="184">
        <f t="shared" ref="D191:E191" si="49">SUM(D190)</f>
        <v>17108000</v>
      </c>
      <c r="E191" s="184">
        <f t="shared" si="49"/>
        <v>29058235.880000003</v>
      </c>
      <c r="F191" s="193">
        <f t="shared" si="25"/>
        <v>140.16087082066869</v>
      </c>
      <c r="G191" s="137">
        <f t="shared" si="26"/>
        <v>82.519537245906619</v>
      </c>
    </row>
    <row r="192" spans="1:7" ht="15.75" thickBot="1">
      <c r="A192" s="145">
        <v>5212</v>
      </c>
      <c r="B192" s="144" t="s">
        <v>189</v>
      </c>
      <c r="C192" s="115">
        <v>0</v>
      </c>
      <c r="D192" s="115">
        <v>100000</v>
      </c>
      <c r="E192" s="115">
        <v>100000</v>
      </c>
      <c r="F192" s="293" t="s">
        <v>67</v>
      </c>
      <c r="G192" s="294" t="s">
        <v>67</v>
      </c>
    </row>
    <row r="193" spans="1:10" ht="15.75" thickBot="1">
      <c r="A193" s="379" t="s">
        <v>190</v>
      </c>
      <c r="B193" s="380"/>
      <c r="C193" s="105">
        <f>SUM(C192)</f>
        <v>0</v>
      </c>
      <c r="D193" s="105">
        <f t="shared" ref="D193:E193" si="50">SUM(D192)</f>
        <v>100000</v>
      </c>
      <c r="E193" s="105">
        <f t="shared" si="50"/>
        <v>100000</v>
      </c>
      <c r="F193" s="106" t="s">
        <v>67</v>
      </c>
      <c r="G193" s="135">
        <f t="shared" ref="G193" si="51">C193/E193*100</f>
        <v>0</v>
      </c>
    </row>
    <row r="194" spans="1:10" s="42" customFormat="1" ht="15.75" thickBot="1">
      <c r="A194" s="100">
        <v>5311</v>
      </c>
      <c r="B194" s="101" t="s">
        <v>127</v>
      </c>
      <c r="C194" s="102">
        <v>4612663.87</v>
      </c>
      <c r="D194" s="102">
        <v>5252120</v>
      </c>
      <c r="E194" s="102">
        <v>5252120</v>
      </c>
      <c r="F194" s="102">
        <f t="shared" si="25"/>
        <v>87.824799699930693</v>
      </c>
      <c r="G194" s="142">
        <f t="shared" si="26"/>
        <v>87.824799699930693</v>
      </c>
    </row>
    <row r="195" spans="1:10" ht="15.75" thickBot="1">
      <c r="A195" s="379" t="s">
        <v>145</v>
      </c>
      <c r="B195" s="380"/>
      <c r="C195" s="105">
        <f>SUM(C194)</f>
        <v>4612663.87</v>
      </c>
      <c r="D195" s="105">
        <f t="shared" ref="D195:E195" si="52">SUM(D194)</f>
        <v>5252120</v>
      </c>
      <c r="E195" s="105">
        <f t="shared" si="52"/>
        <v>5252120</v>
      </c>
      <c r="F195" s="140">
        <f t="shared" si="25"/>
        <v>87.824799699930693</v>
      </c>
      <c r="G195" s="135">
        <f t="shared" si="26"/>
        <v>87.824799699930693</v>
      </c>
    </row>
    <row r="196" spans="1:10">
      <c r="A196" s="305">
        <v>5511</v>
      </c>
      <c r="B196" s="310" t="s">
        <v>406</v>
      </c>
      <c r="C196" s="113">
        <v>1480</v>
      </c>
      <c r="D196" s="113">
        <v>2000</v>
      </c>
      <c r="E196" s="113">
        <v>2000</v>
      </c>
      <c r="F196" s="87">
        <f t="shared" ref="F196" si="53">C196/D196*100</f>
        <v>74</v>
      </c>
      <c r="G196" s="138">
        <f t="shared" si="26"/>
        <v>74</v>
      </c>
    </row>
    <row r="197" spans="1:10" ht="15.75" thickBot="1">
      <c r="A197" s="100">
        <v>5512</v>
      </c>
      <c r="B197" s="101" t="s">
        <v>407</v>
      </c>
      <c r="C197" s="102">
        <v>3959918.07</v>
      </c>
      <c r="D197" s="102">
        <v>5410000</v>
      </c>
      <c r="E197" s="102">
        <v>16235408.939999999</v>
      </c>
      <c r="F197" s="102">
        <f t="shared" si="25"/>
        <v>73.19626746765249</v>
      </c>
      <c r="G197" s="142">
        <f t="shared" si="26"/>
        <v>24.390627206461975</v>
      </c>
    </row>
    <row r="198" spans="1:10" ht="15.75" thickBot="1">
      <c r="A198" s="379" t="s">
        <v>146</v>
      </c>
      <c r="B198" s="380"/>
      <c r="C198" s="105">
        <f>SUM(C196,C197)</f>
        <v>3961398.07</v>
      </c>
      <c r="D198" s="105">
        <f t="shared" ref="D198:E198" si="54">SUM(D196,D197)</f>
        <v>5412000</v>
      </c>
      <c r="E198" s="105">
        <f t="shared" si="54"/>
        <v>16237408.939999999</v>
      </c>
      <c r="F198" s="140">
        <f t="shared" si="25"/>
        <v>73.196564486326679</v>
      </c>
      <c r="G198" s="135">
        <f t="shared" si="26"/>
        <v>24.396737710049937</v>
      </c>
    </row>
    <row r="199" spans="1:10" ht="15.75" thickBot="1">
      <c r="A199" s="373" t="s">
        <v>147</v>
      </c>
      <c r="B199" s="374"/>
      <c r="C199" s="184">
        <f>SUM(C198,C195,C193)</f>
        <v>8574061.9399999995</v>
      </c>
      <c r="D199" s="184">
        <f t="shared" ref="D199:E199" si="55">SUM(D198,D195,D193)</f>
        <v>10764120</v>
      </c>
      <c r="E199" s="184">
        <f t="shared" si="55"/>
        <v>21589528.939999998</v>
      </c>
      <c r="F199" s="193">
        <f t="shared" si="25"/>
        <v>79.65409099861391</v>
      </c>
      <c r="G199" s="137">
        <f t="shared" si="26"/>
        <v>39.713983402919027</v>
      </c>
    </row>
    <row r="200" spans="1:10">
      <c r="A200" s="305">
        <v>6112</v>
      </c>
      <c r="B200" s="310" t="s">
        <v>191</v>
      </c>
      <c r="C200" s="113">
        <v>2881176</v>
      </c>
      <c r="D200" s="113">
        <v>3812000</v>
      </c>
      <c r="E200" s="113">
        <v>3815000</v>
      </c>
      <c r="F200" s="87">
        <f t="shared" si="25"/>
        <v>75.581741867785937</v>
      </c>
      <c r="G200" s="138">
        <f t="shared" si="26"/>
        <v>75.522306684141554</v>
      </c>
    </row>
    <row r="201" spans="1:10" s="42" customFormat="1">
      <c r="A201" s="304">
        <v>6115</v>
      </c>
      <c r="B201" s="308" t="s">
        <v>464</v>
      </c>
      <c r="C201" s="64">
        <v>168288.86</v>
      </c>
      <c r="D201" s="64">
        <v>0</v>
      </c>
      <c r="E201" s="64">
        <v>225000</v>
      </c>
      <c r="F201" s="65" t="s">
        <v>67</v>
      </c>
      <c r="G201" s="116">
        <f t="shared" si="26"/>
        <v>74.795048888888886</v>
      </c>
    </row>
    <row r="202" spans="1:10">
      <c r="A202" s="304">
        <v>6118</v>
      </c>
      <c r="B202" s="308" t="s">
        <v>192</v>
      </c>
      <c r="C202" s="64">
        <v>140589</v>
      </c>
      <c r="D202" s="64">
        <v>0</v>
      </c>
      <c r="E202" s="64">
        <v>160867</v>
      </c>
      <c r="F202" s="65" t="s">
        <v>67</v>
      </c>
      <c r="G202" s="116">
        <f t="shared" si="26"/>
        <v>87.394555751024143</v>
      </c>
    </row>
    <row r="203" spans="1:10" ht="15.75" thickBot="1">
      <c r="A203" s="100">
        <v>6171</v>
      </c>
      <c r="B203" s="101" t="s">
        <v>129</v>
      </c>
      <c r="C203" s="102">
        <v>42986304.409999996</v>
      </c>
      <c r="D203" s="102">
        <v>54685500</v>
      </c>
      <c r="E203" s="102">
        <v>48072578.689999998</v>
      </c>
      <c r="F203" s="102">
        <f t="shared" si="25"/>
        <v>78.606402812445708</v>
      </c>
      <c r="G203" s="142">
        <f t="shared" si="26"/>
        <v>89.419593417696063</v>
      </c>
    </row>
    <row r="204" spans="1:10" ht="15.75" thickBot="1">
      <c r="A204" s="379" t="s">
        <v>148</v>
      </c>
      <c r="B204" s="380"/>
      <c r="C204" s="105">
        <f>SUM(C200:C203)</f>
        <v>46176358.269999996</v>
      </c>
      <c r="D204" s="105">
        <f t="shared" ref="D204:E204" si="56">SUM(D200:D203)</f>
        <v>58497500</v>
      </c>
      <c r="E204" s="105">
        <f t="shared" si="56"/>
        <v>52273445.689999998</v>
      </c>
      <c r="F204" s="140">
        <f t="shared" si="25"/>
        <v>78.937319150391033</v>
      </c>
      <c r="G204" s="135">
        <f t="shared" si="26"/>
        <v>88.336166978243824</v>
      </c>
    </row>
    <row r="205" spans="1:10" ht="15.75" thickBot="1">
      <c r="A205" s="147">
        <v>6223</v>
      </c>
      <c r="B205" s="144" t="s">
        <v>193</v>
      </c>
      <c r="C205" s="216">
        <v>31748</v>
      </c>
      <c r="D205" s="216">
        <v>125000</v>
      </c>
      <c r="E205" s="216">
        <v>132000</v>
      </c>
      <c r="F205" s="102">
        <f t="shared" ref="F205:F206" si="57">C205/D205*100</f>
        <v>25.398399999999999</v>
      </c>
      <c r="G205" s="142">
        <f t="shared" ref="G205:G206" si="58">C205/E205*100</f>
        <v>24.051515151515151</v>
      </c>
    </row>
    <row r="206" spans="1:10" ht="15.75" thickBot="1">
      <c r="A206" s="379" t="s">
        <v>194</v>
      </c>
      <c r="B206" s="380"/>
      <c r="C206" s="217">
        <f>SUM(C205)</f>
        <v>31748</v>
      </c>
      <c r="D206" s="217">
        <f t="shared" ref="D206:E206" si="59">SUM(D205)</f>
        <v>125000</v>
      </c>
      <c r="E206" s="217">
        <f t="shared" si="59"/>
        <v>132000</v>
      </c>
      <c r="F206" s="140">
        <f t="shared" si="57"/>
        <v>25.398399999999999</v>
      </c>
      <c r="G206" s="135">
        <f t="shared" si="58"/>
        <v>24.051515151515151</v>
      </c>
    </row>
    <row r="207" spans="1:10">
      <c r="A207" s="57">
        <v>6310</v>
      </c>
      <c r="B207" s="314" t="s">
        <v>130</v>
      </c>
      <c r="C207" s="87">
        <v>103207.61</v>
      </c>
      <c r="D207" s="87">
        <v>2500</v>
      </c>
      <c r="E207" s="87">
        <v>102600</v>
      </c>
      <c r="F207" s="87">
        <f t="shared" si="25"/>
        <v>4128.3044</v>
      </c>
      <c r="G207" s="138">
        <f t="shared" si="26"/>
        <v>100.59221247563353</v>
      </c>
      <c r="J207" s="265" t="s">
        <v>434</v>
      </c>
    </row>
    <row r="208" spans="1:10">
      <c r="A208" s="312">
        <v>6320</v>
      </c>
      <c r="B208" s="317" t="s">
        <v>195</v>
      </c>
      <c r="C208" s="67">
        <v>517459</v>
      </c>
      <c r="D208" s="67">
        <v>480000</v>
      </c>
      <c r="E208" s="67">
        <v>546000</v>
      </c>
      <c r="F208" s="67">
        <f t="shared" si="25"/>
        <v>107.80395833333334</v>
      </c>
      <c r="G208" s="139">
        <f t="shared" si="26"/>
        <v>94.772710622710619</v>
      </c>
    </row>
    <row r="209" spans="1:7">
      <c r="A209" s="312">
        <v>6330</v>
      </c>
      <c r="B209" s="317" t="s">
        <v>131</v>
      </c>
      <c r="C209" s="67">
        <v>383880960.13</v>
      </c>
      <c r="D209" s="67">
        <v>864500</v>
      </c>
      <c r="E209" s="67">
        <v>1415500</v>
      </c>
      <c r="F209" s="67">
        <f t="shared" si="25"/>
        <v>44404.969361480624</v>
      </c>
      <c r="G209" s="139">
        <f t="shared" si="26"/>
        <v>27119.813502649242</v>
      </c>
    </row>
    <row r="210" spans="1:7" ht="15" customHeight="1" thickBot="1">
      <c r="A210" s="306">
        <v>6399</v>
      </c>
      <c r="B210" s="143" t="s">
        <v>196</v>
      </c>
      <c r="C210" s="194">
        <v>3690427.01</v>
      </c>
      <c r="D210" s="194">
        <v>6040000</v>
      </c>
      <c r="E210" s="194">
        <v>6040000</v>
      </c>
      <c r="F210" s="194">
        <f t="shared" si="25"/>
        <v>61.099784933774828</v>
      </c>
      <c r="G210" s="181">
        <f t="shared" si="26"/>
        <v>61.099784933774828</v>
      </c>
    </row>
    <row r="211" spans="1:7" ht="15.75" thickBot="1">
      <c r="A211" s="379" t="s">
        <v>149</v>
      </c>
      <c r="B211" s="380"/>
      <c r="C211" s="105">
        <f>SUM(C207:C210)</f>
        <v>388192053.75</v>
      </c>
      <c r="D211" s="105">
        <f t="shared" ref="D211:E211" si="60">SUM(D207:D210)</f>
        <v>7387000</v>
      </c>
      <c r="E211" s="105">
        <f t="shared" si="60"/>
        <v>8104100</v>
      </c>
      <c r="F211" s="140">
        <f t="shared" si="25"/>
        <v>5255.070444700149</v>
      </c>
      <c r="G211" s="135">
        <f t="shared" si="26"/>
        <v>4790.0698874643704</v>
      </c>
    </row>
    <row r="212" spans="1:7">
      <c r="A212" s="305">
        <v>6402</v>
      </c>
      <c r="B212" s="310" t="s">
        <v>197</v>
      </c>
      <c r="C212" s="113">
        <v>769143.34</v>
      </c>
      <c r="D212" s="113">
        <v>0</v>
      </c>
      <c r="E212" s="113">
        <v>769143.34</v>
      </c>
      <c r="F212" s="88" t="s">
        <v>67</v>
      </c>
      <c r="G212" s="138">
        <f t="shared" ref="G212" si="61">C212/E212*100</f>
        <v>100</v>
      </c>
    </row>
    <row r="213" spans="1:7" ht="15.75" thickBot="1">
      <c r="A213" s="100">
        <v>6409</v>
      </c>
      <c r="B213" s="101" t="s">
        <v>132</v>
      </c>
      <c r="C213" s="102">
        <v>13004</v>
      </c>
      <c r="D213" s="102">
        <v>0</v>
      </c>
      <c r="E213" s="102">
        <v>13004</v>
      </c>
      <c r="F213" s="103" t="s">
        <v>67</v>
      </c>
      <c r="G213" s="142">
        <f t="shared" si="26"/>
        <v>100</v>
      </c>
    </row>
    <row r="214" spans="1:7" ht="15.75" thickBot="1">
      <c r="A214" s="379" t="s">
        <v>150</v>
      </c>
      <c r="B214" s="380"/>
      <c r="C214" s="105">
        <f>SUM(C212,C213)</f>
        <v>782147.34</v>
      </c>
      <c r="D214" s="105">
        <f t="shared" ref="D214:E214" si="62">SUM(D212,D213)</f>
        <v>0</v>
      </c>
      <c r="E214" s="105">
        <f t="shared" si="62"/>
        <v>782147.34</v>
      </c>
      <c r="F214" s="106" t="s">
        <v>67</v>
      </c>
      <c r="G214" s="135">
        <f t="shared" si="26"/>
        <v>100</v>
      </c>
    </row>
    <row r="215" spans="1:7" ht="15.75" thickBot="1">
      <c r="A215" s="373" t="s">
        <v>151</v>
      </c>
      <c r="B215" s="374"/>
      <c r="C215" s="184">
        <f>SUM(C214,C211,C206,C204)</f>
        <v>435182307.35999995</v>
      </c>
      <c r="D215" s="184">
        <f t="shared" ref="D215:E215" si="63">SUM(D214,D211,D206,D204)</f>
        <v>66009500</v>
      </c>
      <c r="E215" s="184">
        <f t="shared" si="63"/>
        <v>61291693.030000001</v>
      </c>
      <c r="F215" s="193">
        <f t="shared" si="25"/>
        <v>659.27223711738452</v>
      </c>
      <c r="G215" s="137">
        <f t="shared" si="26"/>
        <v>710.01841497018927</v>
      </c>
    </row>
    <row r="216" spans="1:7" ht="15.75" thickBot="1">
      <c r="A216" s="260"/>
      <c r="B216" s="260"/>
      <c r="C216" s="261"/>
      <c r="D216" s="261"/>
      <c r="E216" s="261"/>
      <c r="F216" s="262"/>
      <c r="G216" s="262"/>
    </row>
    <row r="217" spans="1:7" ht="15.75" thickBot="1">
      <c r="A217" s="377" t="s">
        <v>361</v>
      </c>
      <c r="B217" s="378"/>
      <c r="C217" s="151">
        <f>SUM(C215,C199,C191,C175,C134,C120)</f>
        <v>606644491.63999999</v>
      </c>
      <c r="D217" s="151">
        <f>SUM(D215,D199,D191,D175,D134,D120)</f>
        <v>225551020</v>
      </c>
      <c r="E217" s="151">
        <f>SUM(E215,E199,E191,E175,E134,E120)</f>
        <v>258824941.16999999</v>
      </c>
      <c r="F217" s="195">
        <f>C217/D217*100</f>
        <v>268.96109431914783</v>
      </c>
      <c r="G217" s="196">
        <f>C217/E217*100</f>
        <v>234.38409331716881</v>
      </c>
    </row>
    <row r="219" spans="1:7" ht="15.75">
      <c r="A219" s="25" t="s">
        <v>523</v>
      </c>
      <c r="B219" s="26"/>
      <c r="C219" s="26"/>
      <c r="D219" s="26"/>
      <c r="E219" s="26"/>
      <c r="F219" s="26"/>
    </row>
    <row r="220" spans="1:7" ht="15.75" thickBot="1"/>
    <row r="221" spans="1:7">
      <c r="A221" s="454" t="s">
        <v>14</v>
      </c>
      <c r="B221" s="455"/>
      <c r="C221" s="391" t="s">
        <v>2</v>
      </c>
      <c r="D221" s="389" t="s">
        <v>29</v>
      </c>
      <c r="E221" s="389" t="s">
        <v>30</v>
      </c>
      <c r="F221" s="391" t="s">
        <v>3</v>
      </c>
      <c r="G221" s="393" t="s">
        <v>4</v>
      </c>
    </row>
    <row r="222" spans="1:7" ht="15.75" thickBot="1">
      <c r="A222" s="456"/>
      <c r="B222" s="457"/>
      <c r="C222" s="392"/>
      <c r="D222" s="390"/>
      <c r="E222" s="390"/>
      <c r="F222" s="392"/>
      <c r="G222" s="394"/>
    </row>
    <row r="223" spans="1:7">
      <c r="A223" s="57">
        <v>8113</v>
      </c>
      <c r="B223" s="353" t="s">
        <v>615</v>
      </c>
      <c r="C223" s="109">
        <v>0</v>
      </c>
      <c r="D223" s="109">
        <v>8000000</v>
      </c>
      <c r="E223" s="109">
        <v>8000000</v>
      </c>
      <c r="F223" s="109">
        <f>C223/D223*100</f>
        <v>0</v>
      </c>
      <c r="G223" s="141">
        <f>C223/E223*100</f>
        <v>0</v>
      </c>
    </row>
    <row r="224" spans="1:7" ht="15.75" thickBot="1">
      <c r="A224" s="288">
        <v>8115</v>
      </c>
      <c r="B224" s="364" t="s">
        <v>616</v>
      </c>
      <c r="C224" s="81">
        <v>55134599.700000003</v>
      </c>
      <c r="D224" s="81">
        <v>74145220</v>
      </c>
      <c r="E224" s="81">
        <v>83955377.950000003</v>
      </c>
      <c r="F224" s="71">
        <f>C224/D224*100</f>
        <v>74.360288768446566</v>
      </c>
      <c r="G224" s="148">
        <f>C224/E224*100</f>
        <v>65.671313793424474</v>
      </c>
    </row>
    <row r="225" spans="1:7" ht="15.75" thickBot="1">
      <c r="A225" s="149" t="s">
        <v>15</v>
      </c>
      <c r="B225" s="150"/>
      <c r="C225" s="52">
        <f>SUM(C223:C224)</f>
        <v>55134599.700000003</v>
      </c>
      <c r="D225" s="52">
        <f t="shared" ref="D225:E225" si="64">SUM(D223:D224)</f>
        <v>82145220</v>
      </c>
      <c r="E225" s="52">
        <f t="shared" si="64"/>
        <v>91955377.950000003</v>
      </c>
      <c r="F225" s="151">
        <f>C225/D225*100</f>
        <v>67.118451566627982</v>
      </c>
      <c r="G225" s="152">
        <f>C225/E225*100</f>
        <v>59.957993680346789</v>
      </c>
    </row>
  </sheetData>
  <mergeCells count="68">
    <mergeCell ref="D221:D222"/>
    <mergeCell ref="E221:E222"/>
    <mergeCell ref="F221:F222"/>
    <mergeCell ref="F114:F115"/>
    <mergeCell ref="A214:B214"/>
    <mergeCell ref="A215:B215"/>
    <mergeCell ref="A217:B217"/>
    <mergeCell ref="A141:B141"/>
    <mergeCell ref="A160:B160"/>
    <mergeCell ref="A193:B193"/>
    <mergeCell ref="A206:B206"/>
    <mergeCell ref="A195:B195"/>
    <mergeCell ref="A11:G11"/>
    <mergeCell ref="A28:B28"/>
    <mergeCell ref="A70:B70"/>
    <mergeCell ref="A62:B62"/>
    <mergeCell ref="G221:G222"/>
    <mergeCell ref="A221:B222"/>
    <mergeCell ref="A89:B89"/>
    <mergeCell ref="A95:B95"/>
    <mergeCell ref="A96:B96"/>
    <mergeCell ref="A84:B84"/>
    <mergeCell ref="A105:B105"/>
    <mergeCell ref="A108:B108"/>
    <mergeCell ref="A110:B110"/>
    <mergeCell ref="A107:B107"/>
    <mergeCell ref="A92:B92"/>
    <mergeCell ref="C221:C222"/>
    <mergeCell ref="E3:E4"/>
    <mergeCell ref="F3:F4"/>
    <mergeCell ref="G3:G4"/>
    <mergeCell ref="A15:B16"/>
    <mergeCell ref="C15:C16"/>
    <mergeCell ref="D15:D16"/>
    <mergeCell ref="E15:E16"/>
    <mergeCell ref="A5:B5"/>
    <mergeCell ref="A6:B6"/>
    <mergeCell ref="A8:B8"/>
    <mergeCell ref="A3:B4"/>
    <mergeCell ref="C3:C4"/>
    <mergeCell ref="D3:D4"/>
    <mergeCell ref="F15:F16"/>
    <mergeCell ref="G15:G16"/>
    <mergeCell ref="A7:B7"/>
    <mergeCell ref="G114:G115"/>
    <mergeCell ref="A123:B123"/>
    <mergeCell ref="A129:B129"/>
    <mergeCell ref="A133:B133"/>
    <mergeCell ref="A114:A115"/>
    <mergeCell ref="B114:B115"/>
    <mergeCell ref="C114:C115"/>
    <mergeCell ref="D114:D115"/>
    <mergeCell ref="E114:E115"/>
    <mergeCell ref="A120:B120"/>
    <mergeCell ref="A119:B119"/>
    <mergeCell ref="A199:B199"/>
    <mergeCell ref="A204:B204"/>
    <mergeCell ref="A211:B211"/>
    <mergeCell ref="A168:B168"/>
    <mergeCell ref="A174:B174"/>
    <mergeCell ref="A175:B175"/>
    <mergeCell ref="A190:B190"/>
    <mergeCell ref="A191:B191"/>
    <mergeCell ref="A134:B134"/>
    <mergeCell ref="A139:B139"/>
    <mergeCell ref="A151:B151"/>
    <mergeCell ref="A156:B156"/>
    <mergeCell ref="A198:B19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rowBreaks count="1" manualBreakCount="1">
    <brk id="217" max="6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Layout" zoomScaleNormal="100" workbookViewId="0">
      <selection activeCell="H23" sqref="H23"/>
    </sheetView>
  </sheetViews>
  <sheetFormatPr defaultRowHeight="15"/>
  <cols>
    <col min="1" max="1" width="8.7109375" style="33" customWidth="1"/>
    <col min="2" max="2" width="13.7109375" style="33" bestFit="1" customWidth="1"/>
    <col min="3" max="3" width="12.140625" style="33" bestFit="1" customWidth="1"/>
    <col min="4" max="4" width="23.7109375" style="33" customWidth="1"/>
    <col min="5" max="5" width="13.28515625" style="33" customWidth="1"/>
    <col min="6" max="6" width="13.7109375" style="33" customWidth="1"/>
    <col min="7" max="7" width="15" style="33" customWidth="1"/>
    <col min="8" max="16384" width="9.140625" style="33"/>
  </cols>
  <sheetData>
    <row r="1" spans="1:11" ht="15.75">
      <c r="A1" s="25" t="s">
        <v>16</v>
      </c>
      <c r="B1" s="26"/>
      <c r="C1" s="2"/>
      <c r="D1" s="2"/>
      <c r="E1" s="2"/>
      <c r="F1" s="2"/>
      <c r="G1" s="2"/>
      <c r="H1" s="2"/>
      <c r="I1" s="2"/>
      <c r="J1" s="2"/>
      <c r="K1" s="2"/>
    </row>
    <row r="2" spans="1:11" ht="15.75" thickBot="1"/>
    <row r="3" spans="1:11" ht="30.75" thickBot="1">
      <c r="A3" s="472" t="s">
        <v>20</v>
      </c>
      <c r="B3" s="473"/>
      <c r="C3" s="473"/>
      <c r="D3" s="473"/>
      <c r="E3" s="34" t="s">
        <v>17</v>
      </c>
      <c r="F3" s="34" t="s">
        <v>18</v>
      </c>
      <c r="G3" s="35" t="s">
        <v>19</v>
      </c>
      <c r="H3" s="36"/>
      <c r="I3" s="36"/>
      <c r="J3" s="36"/>
    </row>
    <row r="4" spans="1:11">
      <c r="A4" s="37" t="s">
        <v>199</v>
      </c>
      <c r="B4" s="467" t="s">
        <v>198</v>
      </c>
      <c r="C4" s="468"/>
      <c r="D4" s="468"/>
      <c r="E4" s="13">
        <v>4477325.9000000004</v>
      </c>
      <c r="F4" s="164">
        <f>G4-E4</f>
        <v>216772</v>
      </c>
      <c r="G4" s="218">
        <v>4694097.9000000004</v>
      </c>
    </row>
    <row r="5" spans="1:11" ht="15" customHeight="1">
      <c r="A5" s="37" t="s">
        <v>201</v>
      </c>
      <c r="B5" s="467" t="s">
        <v>200</v>
      </c>
      <c r="C5" s="468"/>
      <c r="D5" s="468"/>
      <c r="E5" s="6">
        <v>1531314.89</v>
      </c>
      <c r="F5" s="164">
        <f t="shared" ref="F5:F8" si="0">G5-E5</f>
        <v>-48623.699999999953</v>
      </c>
      <c r="G5" s="218">
        <v>1482691.19</v>
      </c>
    </row>
    <row r="6" spans="1:11" ht="15" customHeight="1">
      <c r="A6" s="37" t="s">
        <v>203</v>
      </c>
      <c r="B6" s="467" t="s">
        <v>202</v>
      </c>
      <c r="C6" s="468"/>
      <c r="D6" s="468"/>
      <c r="E6" s="6">
        <v>3983025.85</v>
      </c>
      <c r="F6" s="164">
        <f t="shared" si="0"/>
        <v>0</v>
      </c>
      <c r="G6" s="218">
        <v>3983025.85</v>
      </c>
    </row>
    <row r="7" spans="1:11" ht="15.75" customHeight="1" thickBot="1">
      <c r="A7" s="38" t="s">
        <v>205</v>
      </c>
      <c r="B7" s="474" t="s">
        <v>204</v>
      </c>
      <c r="C7" s="475"/>
      <c r="D7" s="475"/>
      <c r="E7" s="334">
        <v>429153.33</v>
      </c>
      <c r="F7" s="166">
        <f t="shared" si="0"/>
        <v>327909.99999999994</v>
      </c>
      <c r="G7" s="219">
        <v>757063.33</v>
      </c>
    </row>
    <row r="8" spans="1:11" ht="15.75" thickBot="1">
      <c r="A8" s="464" t="s">
        <v>227</v>
      </c>
      <c r="B8" s="465"/>
      <c r="C8" s="465"/>
      <c r="D8" s="466"/>
      <c r="E8" s="220">
        <f>SUM(E4:E7)</f>
        <v>10420819.970000001</v>
      </c>
      <c r="F8" s="221">
        <f t="shared" si="0"/>
        <v>496058.29999999888</v>
      </c>
      <c r="G8" s="222">
        <f>SUM(G4:G7)</f>
        <v>10916878.27</v>
      </c>
    </row>
    <row r="9" spans="1:11" ht="15.75" thickBot="1">
      <c r="A9" s="469" t="s">
        <v>206</v>
      </c>
      <c r="B9" s="470"/>
      <c r="C9" s="470"/>
      <c r="D9" s="470"/>
      <c r="E9" s="470"/>
      <c r="F9" s="470"/>
      <c r="G9" s="471"/>
    </row>
    <row r="10" spans="1:11">
      <c r="A10" s="39" t="s">
        <v>208</v>
      </c>
      <c r="B10" s="476" t="s">
        <v>207</v>
      </c>
      <c r="C10" s="477"/>
      <c r="D10" s="477"/>
      <c r="E10" s="13">
        <v>148589401.61000001</v>
      </c>
      <c r="F10" s="164">
        <f>G10-E10</f>
        <v>2533797.1299999952</v>
      </c>
      <c r="G10" s="223">
        <v>151123198.74000001</v>
      </c>
    </row>
    <row r="11" spans="1:11" ht="15" customHeight="1">
      <c r="A11" s="37" t="s">
        <v>210</v>
      </c>
      <c r="B11" s="467" t="s">
        <v>209</v>
      </c>
      <c r="C11" s="468"/>
      <c r="D11" s="468"/>
      <c r="E11" s="6">
        <v>618070</v>
      </c>
      <c r="F11" s="164">
        <f t="shared" ref="F11:F18" si="1">G11-E11</f>
        <v>0</v>
      </c>
      <c r="G11" s="218">
        <v>618070</v>
      </c>
    </row>
    <row r="12" spans="1:11">
      <c r="A12" s="37" t="s">
        <v>212</v>
      </c>
      <c r="B12" s="467" t="s">
        <v>211</v>
      </c>
      <c r="C12" s="468"/>
      <c r="D12" s="468"/>
      <c r="E12" s="6">
        <v>691338072.03999996</v>
      </c>
      <c r="F12" s="164">
        <f t="shared" si="1"/>
        <v>94488579.720000029</v>
      </c>
      <c r="G12" s="218">
        <v>785826651.75999999</v>
      </c>
    </row>
    <row r="13" spans="1:11" ht="15" customHeight="1">
      <c r="A13" s="37" t="s">
        <v>214</v>
      </c>
      <c r="B13" s="467" t="s">
        <v>213</v>
      </c>
      <c r="C13" s="468"/>
      <c r="D13" s="468"/>
      <c r="E13" s="6">
        <v>48491606.799999997</v>
      </c>
      <c r="F13" s="164">
        <f t="shared" si="1"/>
        <v>2544251.8500000015</v>
      </c>
      <c r="G13" s="218">
        <v>51035858.649999999</v>
      </c>
    </row>
    <row r="14" spans="1:11" ht="15" customHeight="1">
      <c r="A14" s="37" t="s">
        <v>216</v>
      </c>
      <c r="B14" s="467" t="s">
        <v>215</v>
      </c>
      <c r="C14" s="468"/>
      <c r="D14" s="468"/>
      <c r="E14" s="6">
        <v>19369414.719999999</v>
      </c>
      <c r="F14" s="164">
        <f t="shared" si="1"/>
        <v>1309675.2300000004</v>
      </c>
      <c r="G14" s="218">
        <v>20679089.949999999</v>
      </c>
    </row>
    <row r="15" spans="1:11" ht="15" customHeight="1">
      <c r="A15" s="37" t="s">
        <v>218</v>
      </c>
      <c r="B15" s="467" t="s">
        <v>217</v>
      </c>
      <c r="C15" s="468"/>
      <c r="D15" s="468"/>
      <c r="E15" s="6">
        <v>69120513.769999996</v>
      </c>
      <c r="F15" s="164">
        <f t="shared" si="1"/>
        <v>14727270.160000011</v>
      </c>
      <c r="G15" s="218">
        <v>83847783.930000007</v>
      </c>
    </row>
    <row r="16" spans="1:11" ht="15.75" customHeight="1">
      <c r="A16" s="295" t="s">
        <v>465</v>
      </c>
      <c r="B16" s="483" t="s">
        <v>466</v>
      </c>
      <c r="C16" s="484"/>
      <c r="D16" s="485"/>
      <c r="E16" s="12">
        <v>0</v>
      </c>
      <c r="F16" s="166">
        <f t="shared" si="1"/>
        <v>116420</v>
      </c>
      <c r="G16" s="219">
        <v>116420</v>
      </c>
    </row>
    <row r="17" spans="1:7" ht="15.75" thickBot="1">
      <c r="A17" s="38" t="s">
        <v>220</v>
      </c>
      <c r="B17" s="474" t="s">
        <v>219</v>
      </c>
      <c r="C17" s="475"/>
      <c r="D17" s="475"/>
      <c r="E17" s="334">
        <v>940498.61</v>
      </c>
      <c r="F17" s="166">
        <f t="shared" si="1"/>
        <v>598110.00000000012</v>
      </c>
      <c r="G17" s="219">
        <v>1538608.61</v>
      </c>
    </row>
    <row r="18" spans="1:7" ht="15.75" thickBot="1">
      <c r="A18" s="464" t="s">
        <v>228</v>
      </c>
      <c r="B18" s="465"/>
      <c r="C18" s="465"/>
      <c r="D18" s="466"/>
      <c r="E18" s="220">
        <f>SUM(E10:E17)</f>
        <v>978467577.54999995</v>
      </c>
      <c r="F18" s="221">
        <f t="shared" si="1"/>
        <v>116318104.08999991</v>
      </c>
      <c r="G18" s="222">
        <f>SUM(G10:G17)</f>
        <v>1094785681.6399999</v>
      </c>
    </row>
    <row r="19" spans="1:7" ht="15" customHeight="1" thickBot="1">
      <c r="A19" s="478" t="s">
        <v>21</v>
      </c>
      <c r="B19" s="479"/>
      <c r="C19" s="479"/>
      <c r="D19" s="479"/>
      <c r="E19" s="479"/>
      <c r="F19" s="479"/>
      <c r="G19" s="480"/>
    </row>
    <row r="20" spans="1:7" ht="15.75" customHeight="1">
      <c r="A20" s="40" t="s">
        <v>222</v>
      </c>
      <c r="B20" s="481" t="s">
        <v>221</v>
      </c>
      <c r="C20" s="482"/>
      <c r="D20" s="482"/>
      <c r="E20" s="13">
        <v>8748000</v>
      </c>
      <c r="F20" s="13">
        <f>G20-E20</f>
        <v>0</v>
      </c>
      <c r="G20" s="224">
        <v>8748000</v>
      </c>
    </row>
    <row r="21" spans="1:7" ht="15.75" thickBot="1">
      <c r="A21" s="38" t="s">
        <v>224</v>
      </c>
      <c r="B21" s="474" t="s">
        <v>223</v>
      </c>
      <c r="C21" s="475"/>
      <c r="D21" s="475"/>
      <c r="E21" s="12">
        <v>1622000</v>
      </c>
      <c r="F21" s="12">
        <f t="shared" ref="F21:F22" si="2">G21-E21</f>
        <v>0</v>
      </c>
      <c r="G21" s="219">
        <v>1622000</v>
      </c>
    </row>
    <row r="22" spans="1:7" s="42" customFormat="1" ht="15.75" thickBot="1">
      <c r="A22" s="464" t="s">
        <v>229</v>
      </c>
      <c r="B22" s="465"/>
      <c r="C22" s="465"/>
      <c r="D22" s="466"/>
      <c r="E22" s="225">
        <f>SUM(E20:E21)</f>
        <v>10370000</v>
      </c>
      <c r="F22" s="221">
        <f t="shared" si="2"/>
        <v>0</v>
      </c>
      <c r="G22" s="226">
        <f>SUM(G20:G21)</f>
        <v>10370000</v>
      </c>
    </row>
    <row r="23" spans="1:7" ht="15.75" thickBot="1">
      <c r="A23" s="15"/>
      <c r="B23" s="15"/>
      <c r="C23" s="15"/>
      <c r="D23" s="15"/>
      <c r="E23" s="349"/>
      <c r="F23" s="16"/>
      <c r="G23" s="349"/>
    </row>
    <row r="24" spans="1:7" ht="15" customHeight="1" thickBot="1">
      <c r="A24" s="469" t="s">
        <v>22</v>
      </c>
      <c r="B24" s="470"/>
      <c r="C24" s="470"/>
      <c r="D24" s="470"/>
      <c r="E24" s="470"/>
      <c r="F24" s="470"/>
      <c r="G24" s="471"/>
    </row>
    <row r="25" spans="1:7" ht="15" customHeight="1">
      <c r="A25" s="43" t="s">
        <v>230</v>
      </c>
      <c r="B25" s="467" t="s">
        <v>231</v>
      </c>
      <c r="C25" s="468"/>
      <c r="D25" s="468"/>
      <c r="E25" s="13">
        <v>3185403.8</v>
      </c>
      <c r="F25" s="164">
        <f>G25-E25</f>
        <v>390241</v>
      </c>
      <c r="G25" s="218">
        <v>3575644.8</v>
      </c>
    </row>
    <row r="26" spans="1:7" ht="15.75" customHeight="1">
      <c r="A26" s="43" t="s">
        <v>232</v>
      </c>
      <c r="B26" s="467" t="s">
        <v>233</v>
      </c>
      <c r="C26" s="468"/>
      <c r="D26" s="468"/>
      <c r="E26" s="6">
        <v>1531314.89</v>
      </c>
      <c r="F26" s="164">
        <f t="shared" ref="F26:F28" si="3">G26-E26</f>
        <v>-48623.699999999953</v>
      </c>
      <c r="G26" s="218">
        <v>1482691.19</v>
      </c>
    </row>
    <row r="27" spans="1:7" ht="15.75" thickBot="1">
      <c r="A27" s="43" t="s">
        <v>234</v>
      </c>
      <c r="B27" s="467" t="s">
        <v>235</v>
      </c>
      <c r="C27" s="468"/>
      <c r="D27" s="468"/>
      <c r="E27" s="6">
        <v>2029622</v>
      </c>
      <c r="F27" s="164">
        <f t="shared" si="3"/>
        <v>160857</v>
      </c>
      <c r="G27" s="218">
        <v>2190479</v>
      </c>
    </row>
    <row r="28" spans="1:7" ht="15.75" customHeight="1" thickBot="1">
      <c r="A28" s="464" t="s">
        <v>227</v>
      </c>
      <c r="B28" s="465"/>
      <c r="C28" s="465"/>
      <c r="D28" s="466"/>
      <c r="E28" s="221">
        <f>SUM(E25:E27)</f>
        <v>6746340.6899999995</v>
      </c>
      <c r="F28" s="335">
        <f t="shared" si="3"/>
        <v>502474.30000000075</v>
      </c>
      <c r="G28" s="222">
        <f>SUM(G25:G27)</f>
        <v>7248814.9900000002</v>
      </c>
    </row>
    <row r="29" spans="1:7" ht="15.75" thickBot="1">
      <c r="A29" s="469" t="s">
        <v>23</v>
      </c>
      <c r="B29" s="470"/>
      <c r="C29" s="470"/>
      <c r="D29" s="470"/>
      <c r="E29" s="470"/>
      <c r="F29" s="470"/>
      <c r="G29" s="471"/>
    </row>
    <row r="30" spans="1:7" ht="15" customHeight="1">
      <c r="A30" s="43" t="s">
        <v>236</v>
      </c>
      <c r="B30" s="467" t="s">
        <v>237</v>
      </c>
      <c r="C30" s="468"/>
      <c r="D30" s="468"/>
      <c r="E30" s="13">
        <v>306334628</v>
      </c>
      <c r="F30" s="164">
        <f t="shared" ref="F30:F33" si="4">G30-E30</f>
        <v>11955959</v>
      </c>
      <c r="G30" s="218">
        <v>318290587</v>
      </c>
    </row>
    <row r="31" spans="1:7" ht="15" customHeight="1">
      <c r="A31" s="43" t="s">
        <v>238</v>
      </c>
      <c r="B31" s="467" t="s">
        <v>239</v>
      </c>
      <c r="C31" s="468"/>
      <c r="D31" s="468"/>
      <c r="E31" s="6">
        <v>27324191.300000001</v>
      </c>
      <c r="F31" s="164">
        <f t="shared" si="4"/>
        <v>2429750.1999999993</v>
      </c>
      <c r="G31" s="218">
        <v>29753941.5</v>
      </c>
    </row>
    <row r="32" spans="1:7" ht="15.75" customHeight="1" thickBot="1">
      <c r="A32" s="43" t="s">
        <v>241</v>
      </c>
      <c r="B32" s="467" t="s">
        <v>240</v>
      </c>
      <c r="C32" s="468"/>
      <c r="D32" s="468"/>
      <c r="E32" s="334">
        <v>19369414.719999999</v>
      </c>
      <c r="F32" s="164">
        <f t="shared" si="4"/>
        <v>1309675.2300000004</v>
      </c>
      <c r="G32" s="218">
        <v>20679089.949999999</v>
      </c>
    </row>
    <row r="33" spans="1:7" ht="15.75" thickBot="1">
      <c r="A33" s="464" t="s">
        <v>228</v>
      </c>
      <c r="B33" s="465"/>
      <c r="C33" s="465"/>
      <c r="D33" s="466"/>
      <c r="E33" s="220">
        <f>SUM(E30:E32)</f>
        <v>353028234.01999998</v>
      </c>
      <c r="F33" s="221">
        <f t="shared" si="4"/>
        <v>15695384.430000007</v>
      </c>
      <c r="G33" s="222">
        <f>SUM(G30:G32)</f>
        <v>368723618.44999999</v>
      </c>
    </row>
    <row r="34" spans="1:7" ht="42" customHeight="1"/>
    <row r="35" spans="1:7">
      <c r="A35" s="486" t="s">
        <v>467</v>
      </c>
      <c r="B35" s="486"/>
      <c r="C35" s="486"/>
      <c r="D35" s="486"/>
      <c r="E35" s="486"/>
      <c r="F35" s="486"/>
      <c r="G35" s="486"/>
    </row>
    <row r="37" spans="1:7" ht="18.75">
      <c r="A37" s="25" t="s">
        <v>265</v>
      </c>
      <c r="D37" s="272"/>
    </row>
    <row r="38" spans="1:7" ht="15.75" thickBot="1"/>
    <row r="39" spans="1:7" ht="15" customHeight="1" thickBot="1">
      <c r="A39" s="478" t="s">
        <v>270</v>
      </c>
      <c r="B39" s="479"/>
      <c r="C39" s="479"/>
      <c r="D39" s="479"/>
      <c r="E39" s="479"/>
      <c r="F39" s="479"/>
      <c r="G39" s="480"/>
    </row>
    <row r="40" spans="1:7" ht="15.75" customHeight="1">
      <c r="A40" s="40">
        <v>112</v>
      </c>
      <c r="B40" s="481" t="s">
        <v>271</v>
      </c>
      <c r="C40" s="482"/>
      <c r="D40" s="482"/>
      <c r="E40" s="13">
        <v>1367656.36</v>
      </c>
      <c r="F40" s="336">
        <f>G40-E40</f>
        <v>-1246216.7000000002</v>
      </c>
      <c r="G40" s="224">
        <v>121439.66</v>
      </c>
    </row>
    <row r="41" spans="1:7" ht="15.75" customHeight="1" thickBot="1">
      <c r="A41" s="38">
        <v>132</v>
      </c>
      <c r="B41" s="474" t="s">
        <v>272</v>
      </c>
      <c r="C41" s="475"/>
      <c r="D41" s="475"/>
      <c r="E41" s="334">
        <v>743818.58</v>
      </c>
      <c r="F41" s="166">
        <f t="shared" ref="F41:F42" si="5">G41-E41</f>
        <v>1177059.67</v>
      </c>
      <c r="G41" s="219">
        <v>1920878.25</v>
      </c>
    </row>
    <row r="42" spans="1:7" ht="15.75" thickBot="1">
      <c r="A42" s="464" t="s">
        <v>229</v>
      </c>
      <c r="B42" s="465"/>
      <c r="C42" s="465"/>
      <c r="D42" s="466"/>
      <c r="E42" s="225">
        <f>SUM(E40:E41)</f>
        <v>2111474.94</v>
      </c>
      <c r="F42" s="221">
        <f t="shared" si="5"/>
        <v>-69157.030000000028</v>
      </c>
      <c r="G42" s="226">
        <f>SUM(G40:G41)</f>
        <v>2042317.91</v>
      </c>
    </row>
  </sheetData>
  <mergeCells count="35">
    <mergeCell ref="A35:G35"/>
    <mergeCell ref="A39:G39"/>
    <mergeCell ref="B40:D40"/>
    <mergeCell ref="B41:D41"/>
    <mergeCell ref="A42:D42"/>
    <mergeCell ref="A8:D8"/>
    <mergeCell ref="A9:G9"/>
    <mergeCell ref="A22:D22"/>
    <mergeCell ref="B10:D10"/>
    <mergeCell ref="B11:D11"/>
    <mergeCell ref="B12:D12"/>
    <mergeCell ref="B13:D13"/>
    <mergeCell ref="B14:D14"/>
    <mergeCell ref="B15:D15"/>
    <mergeCell ref="B17:D17"/>
    <mergeCell ref="A18:D18"/>
    <mergeCell ref="A19:G19"/>
    <mergeCell ref="B20:D20"/>
    <mergeCell ref="B21:D21"/>
    <mergeCell ref="B16:D16"/>
    <mergeCell ref="A3:D3"/>
    <mergeCell ref="B4:D4"/>
    <mergeCell ref="B5:D5"/>
    <mergeCell ref="B6:D6"/>
    <mergeCell ref="B7:D7"/>
    <mergeCell ref="A33:D33"/>
    <mergeCell ref="B30:D30"/>
    <mergeCell ref="B31:D31"/>
    <mergeCell ref="B32:D32"/>
    <mergeCell ref="A24:G24"/>
    <mergeCell ref="B25:D25"/>
    <mergeCell ref="B26:D26"/>
    <mergeCell ref="B27:D27"/>
    <mergeCell ref="A28:D28"/>
    <mergeCell ref="A29:G2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Layout" topLeftCell="A43" zoomScaleNormal="100" workbookViewId="0">
      <selection activeCell="E65" sqref="E65"/>
    </sheetView>
  </sheetViews>
  <sheetFormatPr defaultRowHeight="15"/>
  <cols>
    <col min="1" max="1" width="8.42578125" style="33" customWidth="1"/>
    <col min="2" max="2" width="13.7109375" style="33" bestFit="1" customWidth="1"/>
    <col min="3" max="3" width="12.140625" style="33" bestFit="1" customWidth="1"/>
    <col min="4" max="4" width="20.7109375" style="33" customWidth="1"/>
    <col min="5" max="5" width="14.5703125" style="33" customWidth="1"/>
    <col min="6" max="6" width="15" style="33" customWidth="1"/>
    <col min="7" max="7" width="14.85546875" style="33" customWidth="1"/>
    <col min="8" max="16384" width="9.140625" style="33"/>
  </cols>
  <sheetData>
    <row r="1" spans="1:9" ht="15.75">
      <c r="A1" s="25" t="s">
        <v>266</v>
      </c>
      <c r="B1" s="26"/>
      <c r="C1" s="26"/>
      <c r="D1" s="26"/>
      <c r="E1" s="26"/>
      <c r="F1" s="26"/>
      <c r="G1" s="26"/>
      <c r="H1" s="2"/>
      <c r="I1" s="2"/>
    </row>
    <row r="2" spans="1:9" ht="15.75" thickBot="1"/>
    <row r="3" spans="1:9" ht="15.75" thickBot="1">
      <c r="A3" s="472" t="s">
        <v>24</v>
      </c>
      <c r="B3" s="473"/>
      <c r="C3" s="473"/>
      <c r="D3" s="473"/>
      <c r="E3" s="34" t="s">
        <v>17</v>
      </c>
      <c r="F3" s="34" t="s">
        <v>18</v>
      </c>
      <c r="G3" s="35" t="s">
        <v>19</v>
      </c>
      <c r="H3" s="36"/>
      <c r="I3" s="36"/>
    </row>
    <row r="4" spans="1:9">
      <c r="A4" s="40">
        <v>311</v>
      </c>
      <c r="B4" s="481" t="s">
        <v>242</v>
      </c>
      <c r="C4" s="482"/>
      <c r="D4" s="482"/>
      <c r="E4" s="13">
        <v>1888793.96</v>
      </c>
      <c r="F4" s="336">
        <f>G4-E4</f>
        <v>-116931.70999999996</v>
      </c>
      <c r="G4" s="224">
        <v>1771862.25</v>
      </c>
    </row>
    <row r="5" spans="1:9" ht="15" customHeight="1">
      <c r="A5" s="37">
        <v>314</v>
      </c>
      <c r="B5" s="467" t="s">
        <v>243</v>
      </c>
      <c r="C5" s="468"/>
      <c r="D5" s="468"/>
      <c r="E5" s="6">
        <v>2804740.6910000001</v>
      </c>
      <c r="F5" s="164">
        <f t="shared" ref="F5:F17" si="0">G5-E5</f>
        <v>394645.05899999989</v>
      </c>
      <c r="G5" s="218">
        <v>3199385.75</v>
      </c>
    </row>
    <row r="6" spans="1:9" ht="15" customHeight="1">
      <c r="A6" s="37">
        <v>315</v>
      </c>
      <c r="B6" s="467" t="s">
        <v>244</v>
      </c>
      <c r="C6" s="468"/>
      <c r="D6" s="468"/>
      <c r="E6" s="6">
        <v>6653606.46</v>
      </c>
      <c r="F6" s="164">
        <f t="shared" si="0"/>
        <v>331505.45999999996</v>
      </c>
      <c r="G6" s="218">
        <v>6985111.9199999999</v>
      </c>
    </row>
    <row r="7" spans="1:9" ht="15.75" customHeight="1">
      <c r="A7" s="38">
        <v>335</v>
      </c>
      <c r="B7" s="474" t="s">
        <v>245</v>
      </c>
      <c r="C7" s="475"/>
      <c r="D7" s="475"/>
      <c r="E7" s="12">
        <v>21935</v>
      </c>
      <c r="F7" s="166">
        <f t="shared" si="0"/>
        <v>-69</v>
      </c>
      <c r="G7" s="219">
        <v>21866</v>
      </c>
    </row>
    <row r="8" spans="1:9" ht="15.75" customHeight="1">
      <c r="A8" s="38">
        <v>344</v>
      </c>
      <c r="B8" s="483" t="s">
        <v>246</v>
      </c>
      <c r="C8" s="484"/>
      <c r="D8" s="485"/>
      <c r="E8" s="12">
        <v>0</v>
      </c>
      <c r="F8" s="166">
        <f t="shared" si="0"/>
        <v>0</v>
      </c>
      <c r="G8" s="219">
        <v>0</v>
      </c>
    </row>
    <row r="9" spans="1:9" ht="15.75" customHeight="1">
      <c r="A9" s="38">
        <v>346</v>
      </c>
      <c r="B9" s="483" t="s">
        <v>408</v>
      </c>
      <c r="C9" s="484"/>
      <c r="D9" s="485"/>
      <c r="E9" s="12">
        <v>0</v>
      </c>
      <c r="F9" s="166">
        <f t="shared" si="0"/>
        <v>68986</v>
      </c>
      <c r="G9" s="219">
        <v>68986</v>
      </c>
    </row>
    <row r="10" spans="1:9" ht="15.75" customHeight="1">
      <c r="A10" s="37">
        <v>348</v>
      </c>
      <c r="B10" s="483" t="s">
        <v>247</v>
      </c>
      <c r="C10" s="484"/>
      <c r="D10" s="485"/>
      <c r="E10" s="6">
        <v>63755</v>
      </c>
      <c r="F10" s="166">
        <f t="shared" si="0"/>
        <v>40306</v>
      </c>
      <c r="G10" s="218">
        <v>104061</v>
      </c>
    </row>
    <row r="11" spans="1:9" ht="15.75" customHeight="1">
      <c r="A11" s="37">
        <v>373</v>
      </c>
      <c r="B11" s="483" t="s">
        <v>248</v>
      </c>
      <c r="C11" s="484"/>
      <c r="D11" s="485"/>
      <c r="E11" s="6">
        <v>3355851</v>
      </c>
      <c r="F11" s="166">
        <f t="shared" si="0"/>
        <v>-3210613</v>
      </c>
      <c r="G11" s="218">
        <v>145238</v>
      </c>
    </row>
    <row r="12" spans="1:9" ht="15.75" customHeight="1">
      <c r="A12" s="37">
        <v>375</v>
      </c>
      <c r="B12" s="483" t="s">
        <v>468</v>
      </c>
      <c r="C12" s="484"/>
      <c r="D12" s="485"/>
      <c r="E12" s="6">
        <v>0</v>
      </c>
      <c r="F12" s="166">
        <f t="shared" si="0"/>
        <v>9131</v>
      </c>
      <c r="G12" s="218">
        <v>9131</v>
      </c>
    </row>
    <row r="13" spans="1:9" ht="15.75" customHeight="1">
      <c r="A13" s="37">
        <v>381</v>
      </c>
      <c r="B13" s="483" t="s">
        <v>249</v>
      </c>
      <c r="C13" s="484"/>
      <c r="D13" s="485"/>
      <c r="E13" s="6">
        <v>1115493.5900000001</v>
      </c>
      <c r="F13" s="166">
        <f t="shared" si="0"/>
        <v>-327248.21000000008</v>
      </c>
      <c r="G13" s="218">
        <v>788245.38</v>
      </c>
    </row>
    <row r="14" spans="1:9">
      <c r="A14" s="37">
        <v>385</v>
      </c>
      <c r="B14" s="483" t="s">
        <v>250</v>
      </c>
      <c r="C14" s="484"/>
      <c r="D14" s="485"/>
      <c r="E14" s="6">
        <v>7983.63</v>
      </c>
      <c r="F14" s="166">
        <f t="shared" si="0"/>
        <v>-949.73999999999978</v>
      </c>
      <c r="G14" s="218">
        <v>7033.89</v>
      </c>
    </row>
    <row r="15" spans="1:9">
      <c r="A15" s="37">
        <v>388</v>
      </c>
      <c r="B15" s="483" t="s">
        <v>251</v>
      </c>
      <c r="C15" s="484"/>
      <c r="D15" s="485"/>
      <c r="E15" s="6">
        <v>12073660.380000001</v>
      </c>
      <c r="F15" s="166">
        <f t="shared" si="0"/>
        <v>-9196016.2400000002</v>
      </c>
      <c r="G15" s="218">
        <v>2877644.14</v>
      </c>
    </row>
    <row r="16" spans="1:9" ht="15.75" thickBot="1">
      <c r="A16" s="38">
        <v>377</v>
      </c>
      <c r="B16" s="487" t="s">
        <v>252</v>
      </c>
      <c r="C16" s="488"/>
      <c r="D16" s="489"/>
      <c r="E16" s="334">
        <v>772982.7</v>
      </c>
      <c r="F16" s="166">
        <f t="shared" si="0"/>
        <v>121949.71000000008</v>
      </c>
      <c r="G16" s="219">
        <v>894932.41</v>
      </c>
    </row>
    <row r="17" spans="1:9" ht="15" customHeight="1" thickBot="1">
      <c r="A17" s="464" t="s">
        <v>253</v>
      </c>
      <c r="B17" s="465"/>
      <c r="C17" s="465"/>
      <c r="D17" s="466"/>
      <c r="E17" s="220">
        <f>SUM(E4:E15)</f>
        <v>27985819.711000003</v>
      </c>
      <c r="F17" s="221">
        <f t="shared" si="0"/>
        <v>-11112321.971000001</v>
      </c>
      <c r="G17" s="222">
        <f>SUM(G4:G16)</f>
        <v>16873497.740000002</v>
      </c>
    </row>
    <row r="18" spans="1:9" ht="15.75" thickBot="1">
      <c r="A18" s="469" t="s">
        <v>25</v>
      </c>
      <c r="B18" s="470"/>
      <c r="C18" s="470"/>
      <c r="D18" s="470"/>
      <c r="E18" s="470"/>
      <c r="F18" s="470"/>
      <c r="G18" s="471"/>
    </row>
    <row r="19" spans="1:9" ht="15" customHeight="1">
      <c r="A19" s="39">
        <v>462</v>
      </c>
      <c r="B19" s="476" t="s">
        <v>409</v>
      </c>
      <c r="C19" s="477"/>
      <c r="D19" s="477"/>
      <c r="E19" s="13">
        <v>124948</v>
      </c>
      <c r="F19" s="164">
        <f>G19-E19</f>
        <v>-100000</v>
      </c>
      <c r="G19" s="223">
        <v>24948</v>
      </c>
    </row>
    <row r="20" spans="1:9" ht="15" customHeight="1">
      <c r="A20" s="37">
        <v>465</v>
      </c>
      <c r="B20" s="467" t="s">
        <v>225</v>
      </c>
      <c r="C20" s="468"/>
      <c r="D20" s="468"/>
      <c r="E20" s="6">
        <v>9244712.7100000009</v>
      </c>
      <c r="F20" s="164">
        <f t="shared" ref="F20:F22" si="1">G20-E20</f>
        <v>-8214681.5100000007</v>
      </c>
      <c r="G20" s="218">
        <v>1030031.2</v>
      </c>
    </row>
    <row r="21" spans="1:9" ht="15.75" thickBot="1">
      <c r="A21" s="37">
        <v>469</v>
      </c>
      <c r="B21" s="467" t="s">
        <v>226</v>
      </c>
      <c r="C21" s="468"/>
      <c r="D21" s="468"/>
      <c r="E21" s="334">
        <v>4566204.59</v>
      </c>
      <c r="F21" s="164">
        <f t="shared" si="1"/>
        <v>2185798.8200000003</v>
      </c>
      <c r="G21" s="218">
        <v>6752003.4100000001</v>
      </c>
    </row>
    <row r="22" spans="1:9" ht="15.75" thickBot="1">
      <c r="A22" s="464" t="s">
        <v>228</v>
      </c>
      <c r="B22" s="465"/>
      <c r="C22" s="465"/>
      <c r="D22" s="466"/>
      <c r="E22" s="220">
        <f>SUM(E19:E21)</f>
        <v>13935865.300000001</v>
      </c>
      <c r="F22" s="221">
        <f t="shared" si="1"/>
        <v>-6128882.6900000004</v>
      </c>
      <c r="G22" s="222">
        <f>SUM(G19:G21)</f>
        <v>7806982.6100000003</v>
      </c>
    </row>
    <row r="23" spans="1:9" ht="15.75" thickBot="1">
      <c r="B23" s="44"/>
      <c r="C23" s="44"/>
      <c r="D23" s="44"/>
    </row>
    <row r="24" spans="1:9" ht="15.75" thickBot="1">
      <c r="A24" s="469" t="s">
        <v>258</v>
      </c>
      <c r="B24" s="470"/>
      <c r="C24" s="470"/>
      <c r="D24" s="470"/>
      <c r="E24" s="470"/>
      <c r="F24" s="470"/>
      <c r="G24" s="471"/>
    </row>
    <row r="25" spans="1:9">
      <c r="A25" s="43" t="s">
        <v>254</v>
      </c>
      <c r="B25" s="467" t="s">
        <v>255</v>
      </c>
      <c r="C25" s="468"/>
      <c r="D25" s="468"/>
      <c r="E25" s="13">
        <v>609500.52</v>
      </c>
      <c r="F25" s="164">
        <f>G25-E25</f>
        <v>505.59999999997672</v>
      </c>
      <c r="G25" s="218">
        <v>610006.12</v>
      </c>
    </row>
    <row r="26" spans="1:9">
      <c r="A26" s="43" t="s">
        <v>256</v>
      </c>
      <c r="B26" s="467" t="s">
        <v>410</v>
      </c>
      <c r="C26" s="468"/>
      <c r="D26" s="468"/>
      <c r="E26" s="6">
        <v>4686208.8899999997</v>
      </c>
      <c r="F26" s="164">
        <f t="shared" ref="F26:F28" si="2">G26-E26</f>
        <v>455033.26000000071</v>
      </c>
      <c r="G26" s="218">
        <v>5141242.1500000004</v>
      </c>
    </row>
    <row r="27" spans="1:9" ht="15.75" thickBot="1">
      <c r="A27" s="45" t="s">
        <v>263</v>
      </c>
      <c r="B27" s="490" t="s">
        <v>264</v>
      </c>
      <c r="C27" s="491"/>
      <c r="D27" s="492"/>
      <c r="E27" s="175">
        <v>0</v>
      </c>
      <c r="F27" s="164">
        <f t="shared" si="2"/>
        <v>0</v>
      </c>
      <c r="G27" s="227">
        <v>0</v>
      </c>
    </row>
    <row r="28" spans="1:9" ht="15.75" customHeight="1" thickBot="1">
      <c r="A28" s="464" t="s">
        <v>257</v>
      </c>
      <c r="B28" s="465"/>
      <c r="C28" s="465"/>
      <c r="D28" s="466"/>
      <c r="E28" s="220">
        <f>SUM(E25:E26)</f>
        <v>5295709.41</v>
      </c>
      <c r="F28" s="221">
        <f t="shared" si="2"/>
        <v>455538.86000000034</v>
      </c>
      <c r="G28" s="222">
        <f>SUM(G25:G26)</f>
        <v>5751248.2700000005</v>
      </c>
      <c r="H28" s="2"/>
      <c r="I28" s="2"/>
    </row>
    <row r="29" spans="1:9" ht="15.75" thickBot="1">
      <c r="A29" s="469" t="s">
        <v>259</v>
      </c>
      <c r="B29" s="470"/>
      <c r="C29" s="470"/>
      <c r="D29" s="470"/>
      <c r="E29" s="470"/>
      <c r="F29" s="470"/>
      <c r="G29" s="471"/>
    </row>
    <row r="30" spans="1:9" ht="15.75" customHeight="1" thickBot="1">
      <c r="A30" s="43" t="s">
        <v>261</v>
      </c>
      <c r="B30" s="467" t="s">
        <v>262</v>
      </c>
      <c r="C30" s="468"/>
      <c r="D30" s="468"/>
      <c r="E30" s="6">
        <v>617366.76</v>
      </c>
      <c r="F30" s="6">
        <f t="shared" ref="F30:F31" si="3">G30-E30</f>
        <v>-12188.560000000056</v>
      </c>
      <c r="G30" s="218">
        <v>605178.19999999995</v>
      </c>
    </row>
    <row r="31" spans="1:9" ht="15.75" customHeight="1" thickBot="1">
      <c r="A31" s="464" t="s">
        <v>260</v>
      </c>
      <c r="B31" s="465"/>
      <c r="C31" s="465"/>
      <c r="D31" s="466"/>
      <c r="E31" s="220">
        <f>SUM(E30:E30)</f>
        <v>617366.76</v>
      </c>
      <c r="F31" s="221">
        <f t="shared" si="3"/>
        <v>-12188.560000000056</v>
      </c>
      <c r="G31" s="222">
        <f>SUM(G30:G30)</f>
        <v>605178.19999999995</v>
      </c>
    </row>
    <row r="32" spans="1:9" ht="15.75" customHeight="1">
      <c r="A32" s="15"/>
      <c r="B32" s="15"/>
      <c r="C32" s="15"/>
      <c r="D32" s="15"/>
      <c r="E32" s="16"/>
      <c r="F32" s="16"/>
      <c r="G32" s="16"/>
    </row>
    <row r="33" spans="1:7" ht="15.75" customHeight="1">
      <c r="A33" s="25" t="s">
        <v>267</v>
      </c>
      <c r="B33" s="15"/>
      <c r="C33" s="15"/>
      <c r="D33" s="15"/>
      <c r="E33" s="16"/>
      <c r="F33" s="16"/>
      <c r="G33" s="16"/>
    </row>
    <row r="34" spans="1:7" ht="15" customHeight="1" thickBot="1">
      <c r="A34" s="25"/>
      <c r="B34" s="15"/>
      <c r="C34" s="15"/>
      <c r="D34" s="15"/>
      <c r="E34" s="16"/>
      <c r="F34" s="16"/>
      <c r="G34" s="16"/>
    </row>
    <row r="35" spans="1:7" ht="15.75" thickBot="1">
      <c r="A35" s="472" t="s">
        <v>26</v>
      </c>
      <c r="B35" s="473"/>
      <c r="C35" s="473"/>
      <c r="D35" s="473"/>
      <c r="E35" s="34" t="s">
        <v>17</v>
      </c>
      <c r="F35" s="34" t="s">
        <v>18</v>
      </c>
      <c r="G35" s="35" t="s">
        <v>19</v>
      </c>
    </row>
    <row r="36" spans="1:7" ht="15" customHeight="1">
      <c r="A36" s="40">
        <v>321</v>
      </c>
      <c r="B36" s="481" t="s">
        <v>273</v>
      </c>
      <c r="C36" s="482"/>
      <c r="D36" s="482"/>
      <c r="E36" s="13">
        <v>2812527.2</v>
      </c>
      <c r="F36" s="336">
        <f>G36-E36</f>
        <v>1448964.88</v>
      </c>
      <c r="G36" s="224">
        <v>4261492.08</v>
      </c>
    </row>
    <row r="37" spans="1:7" ht="15" customHeight="1">
      <c r="A37" s="37">
        <v>324</v>
      </c>
      <c r="B37" s="467" t="s">
        <v>274</v>
      </c>
      <c r="C37" s="468"/>
      <c r="D37" s="468"/>
      <c r="E37" s="6">
        <v>2111828.25</v>
      </c>
      <c r="F37" s="164">
        <f t="shared" ref="F37:F53" si="4">G37-E37</f>
        <v>-139769.25</v>
      </c>
      <c r="G37" s="218">
        <v>1972059</v>
      </c>
    </row>
    <row r="38" spans="1:7" ht="15" customHeight="1">
      <c r="A38" s="37">
        <v>325</v>
      </c>
      <c r="B38" s="467" t="s">
        <v>275</v>
      </c>
      <c r="C38" s="468"/>
      <c r="D38" s="468"/>
      <c r="E38" s="6">
        <v>32500</v>
      </c>
      <c r="F38" s="164">
        <f t="shared" si="4"/>
        <v>-7500</v>
      </c>
      <c r="G38" s="218">
        <v>25000</v>
      </c>
    </row>
    <row r="39" spans="1:7" ht="15.75" customHeight="1">
      <c r="A39" s="38">
        <v>331</v>
      </c>
      <c r="B39" s="474" t="s">
        <v>276</v>
      </c>
      <c r="C39" s="475"/>
      <c r="D39" s="475"/>
      <c r="E39" s="12">
        <v>2596754</v>
      </c>
      <c r="F39" s="166">
        <f t="shared" si="4"/>
        <v>-60457</v>
      </c>
      <c r="G39" s="219">
        <v>2536297</v>
      </c>
    </row>
    <row r="40" spans="1:7">
      <c r="A40" s="38">
        <v>333</v>
      </c>
      <c r="B40" s="483" t="s">
        <v>277</v>
      </c>
      <c r="C40" s="484"/>
      <c r="D40" s="485"/>
      <c r="E40" s="12">
        <v>137400</v>
      </c>
      <c r="F40" s="166">
        <f t="shared" si="4"/>
        <v>10950</v>
      </c>
      <c r="G40" s="219">
        <v>148350</v>
      </c>
    </row>
    <row r="41" spans="1:7">
      <c r="A41" s="38">
        <v>336</v>
      </c>
      <c r="B41" s="483" t="s">
        <v>278</v>
      </c>
      <c r="C41" s="484"/>
      <c r="D41" s="485"/>
      <c r="E41" s="12">
        <v>1028326</v>
      </c>
      <c r="F41" s="166">
        <f t="shared" si="4"/>
        <v>13912</v>
      </c>
      <c r="G41" s="219">
        <v>1042238</v>
      </c>
    </row>
    <row r="42" spans="1:7">
      <c r="A42" s="37">
        <v>337</v>
      </c>
      <c r="B42" s="483" t="s">
        <v>279</v>
      </c>
      <c r="C42" s="484"/>
      <c r="D42" s="485"/>
      <c r="E42" s="6">
        <v>449963</v>
      </c>
      <c r="F42" s="166">
        <f t="shared" si="4"/>
        <v>10830</v>
      </c>
      <c r="G42" s="218">
        <v>460793</v>
      </c>
    </row>
    <row r="43" spans="1:7">
      <c r="A43" s="37">
        <v>341</v>
      </c>
      <c r="B43" s="318" t="s">
        <v>469</v>
      </c>
      <c r="C43" s="319"/>
      <c r="D43" s="320"/>
      <c r="E43" s="6">
        <v>3635080</v>
      </c>
      <c r="F43" s="166">
        <f t="shared" si="4"/>
        <v>-159220</v>
      </c>
      <c r="G43" s="218">
        <v>3475860</v>
      </c>
    </row>
    <row r="44" spans="1:7">
      <c r="A44" s="37">
        <v>342</v>
      </c>
      <c r="B44" s="483" t="s">
        <v>411</v>
      </c>
      <c r="C44" s="484"/>
      <c r="D44" s="485"/>
      <c r="E44" s="6">
        <v>382705</v>
      </c>
      <c r="F44" s="166">
        <f t="shared" si="4"/>
        <v>21535</v>
      </c>
      <c r="G44" s="218">
        <v>404240</v>
      </c>
    </row>
    <row r="45" spans="1:7" ht="15" customHeight="1">
      <c r="A45" s="37">
        <v>343</v>
      </c>
      <c r="B45" s="483" t="s">
        <v>41</v>
      </c>
      <c r="C45" s="484"/>
      <c r="D45" s="485"/>
      <c r="E45" s="6">
        <v>745251.77</v>
      </c>
      <c r="F45" s="166">
        <f t="shared" si="4"/>
        <v>111376.22999999998</v>
      </c>
      <c r="G45" s="218">
        <v>856628</v>
      </c>
    </row>
    <row r="46" spans="1:7">
      <c r="A46" s="37">
        <v>345</v>
      </c>
      <c r="B46" s="483" t="s">
        <v>280</v>
      </c>
      <c r="C46" s="484"/>
      <c r="D46" s="485"/>
      <c r="E46" s="6">
        <v>23000</v>
      </c>
      <c r="F46" s="166">
        <f t="shared" si="4"/>
        <v>-23000</v>
      </c>
      <c r="G46" s="218">
        <v>0</v>
      </c>
    </row>
    <row r="47" spans="1:7">
      <c r="A47" s="37">
        <v>347</v>
      </c>
      <c r="B47" s="483" t="s">
        <v>281</v>
      </c>
      <c r="C47" s="484"/>
      <c r="D47" s="485"/>
      <c r="E47" s="6">
        <v>0</v>
      </c>
      <c r="F47" s="166">
        <f>G47-E47</f>
        <v>0</v>
      </c>
      <c r="G47" s="218">
        <v>0</v>
      </c>
    </row>
    <row r="48" spans="1:7">
      <c r="A48" s="38">
        <v>374</v>
      </c>
      <c r="B48" s="483" t="s">
        <v>287</v>
      </c>
      <c r="C48" s="484"/>
      <c r="D48" s="485"/>
      <c r="E48" s="12">
        <v>7823383</v>
      </c>
      <c r="F48" s="166">
        <f t="shared" si="4"/>
        <v>-7746393.8600000003</v>
      </c>
      <c r="G48" s="219">
        <v>76989.14</v>
      </c>
    </row>
    <row r="49" spans="1:9">
      <c r="A49" s="38">
        <v>383</v>
      </c>
      <c r="B49" s="483" t="s">
        <v>282</v>
      </c>
      <c r="C49" s="484"/>
      <c r="D49" s="485"/>
      <c r="E49" s="12">
        <v>1153094.08</v>
      </c>
      <c r="F49" s="166">
        <f t="shared" si="4"/>
        <v>1295882.98</v>
      </c>
      <c r="G49" s="219">
        <v>2448977.06</v>
      </c>
    </row>
    <row r="50" spans="1:9">
      <c r="A50" s="38">
        <v>384</v>
      </c>
      <c r="B50" s="483" t="s">
        <v>283</v>
      </c>
      <c r="C50" s="484"/>
      <c r="D50" s="485"/>
      <c r="E50" s="12">
        <v>1086777.55</v>
      </c>
      <c r="F50" s="166">
        <f t="shared" si="4"/>
        <v>281544.44999999995</v>
      </c>
      <c r="G50" s="219">
        <v>1368322</v>
      </c>
    </row>
    <row r="51" spans="1:9">
      <c r="A51" s="38">
        <v>389</v>
      </c>
      <c r="B51" s="483" t="s">
        <v>284</v>
      </c>
      <c r="C51" s="484"/>
      <c r="D51" s="485"/>
      <c r="E51" s="12">
        <v>5148132.07</v>
      </c>
      <c r="F51" s="166">
        <f t="shared" si="4"/>
        <v>-4577319.07</v>
      </c>
      <c r="G51" s="219">
        <v>570813</v>
      </c>
    </row>
    <row r="52" spans="1:9" ht="15.75" thickBot="1">
      <c r="A52" s="38">
        <v>378</v>
      </c>
      <c r="B52" s="487" t="s">
        <v>285</v>
      </c>
      <c r="C52" s="488"/>
      <c r="D52" s="489"/>
      <c r="E52" s="334">
        <v>121011.28</v>
      </c>
      <c r="F52" s="166">
        <f t="shared" si="4"/>
        <v>86899.23000000001</v>
      </c>
      <c r="G52" s="219">
        <v>207910.51</v>
      </c>
    </row>
    <row r="53" spans="1:9" ht="15.75" thickBot="1">
      <c r="A53" s="464" t="s">
        <v>286</v>
      </c>
      <c r="B53" s="465"/>
      <c r="C53" s="465"/>
      <c r="D53" s="466"/>
      <c r="E53" s="220">
        <f>SUM(E36:E47)</f>
        <v>13955335.219999999</v>
      </c>
      <c r="F53" s="221">
        <f t="shared" si="4"/>
        <v>5900633.570000004</v>
      </c>
      <c r="G53" s="222">
        <f>SUM(G36:G52)</f>
        <v>19855968.790000003</v>
      </c>
    </row>
    <row r="54" spans="1:9" ht="15.75" thickBot="1">
      <c r="A54" s="469" t="s">
        <v>288</v>
      </c>
      <c r="B54" s="470"/>
      <c r="C54" s="470"/>
      <c r="D54" s="470"/>
      <c r="E54" s="470"/>
      <c r="F54" s="470"/>
      <c r="G54" s="471"/>
    </row>
    <row r="55" spans="1:9">
      <c r="A55" s="37">
        <v>459</v>
      </c>
      <c r="B55" s="467" t="s">
        <v>470</v>
      </c>
      <c r="C55" s="468"/>
      <c r="D55" s="468"/>
      <c r="E55" s="13">
        <v>5555008</v>
      </c>
      <c r="F55" s="164">
        <f t="shared" ref="F55:F57" si="5">G55-E55</f>
        <v>9676188</v>
      </c>
      <c r="G55" s="218">
        <v>15231196</v>
      </c>
    </row>
    <row r="56" spans="1:9" ht="15.75" customHeight="1" thickBot="1">
      <c r="A56" s="37">
        <v>472</v>
      </c>
      <c r="B56" s="467" t="s">
        <v>289</v>
      </c>
      <c r="C56" s="468"/>
      <c r="D56" s="468"/>
      <c r="E56" s="334">
        <v>4355406.96</v>
      </c>
      <c r="F56" s="164">
        <f t="shared" si="5"/>
        <v>747467.62000000011</v>
      </c>
      <c r="G56" s="218">
        <v>5102874.58</v>
      </c>
    </row>
    <row r="57" spans="1:9" ht="15.75" thickBot="1">
      <c r="A57" s="464" t="s">
        <v>228</v>
      </c>
      <c r="B57" s="465"/>
      <c r="C57" s="465"/>
      <c r="D57" s="466"/>
      <c r="E57" s="220">
        <f>SUM(E55:E56)</f>
        <v>9910414.9600000009</v>
      </c>
      <c r="F57" s="221">
        <f t="shared" si="5"/>
        <v>10423655.619999997</v>
      </c>
      <c r="G57" s="222">
        <f>SUM(G55:G56)</f>
        <v>20334070.579999998</v>
      </c>
      <c r="H57" s="36"/>
      <c r="I57" s="36"/>
    </row>
    <row r="58" spans="1:9">
      <c r="B58" s="44"/>
      <c r="C58" s="44"/>
      <c r="D58" s="44"/>
    </row>
    <row r="60" spans="1:9" ht="15.75">
      <c r="A60" s="1"/>
      <c r="B60" s="2"/>
      <c r="C60" s="2"/>
      <c r="D60" s="2"/>
      <c r="E60" s="2"/>
      <c r="F60" s="2"/>
      <c r="G60" s="2"/>
    </row>
    <row r="62" spans="1:9">
      <c r="B62" s="36"/>
      <c r="C62" s="36"/>
      <c r="D62" s="36"/>
      <c r="E62" s="36"/>
      <c r="F62" s="36"/>
      <c r="G62" s="36"/>
    </row>
    <row r="63" spans="1:9">
      <c r="B63" s="44"/>
      <c r="C63" s="44"/>
      <c r="D63" s="44"/>
    </row>
  </sheetData>
  <mergeCells count="50">
    <mergeCell ref="A3:D3"/>
    <mergeCell ref="B4:D4"/>
    <mergeCell ref="B5:D5"/>
    <mergeCell ref="B6:D6"/>
    <mergeCell ref="B7:D7"/>
    <mergeCell ref="B11:D11"/>
    <mergeCell ref="B10:D10"/>
    <mergeCell ref="B9:D9"/>
    <mergeCell ref="B8:D8"/>
    <mergeCell ref="A24:G24"/>
    <mergeCell ref="A17:D17"/>
    <mergeCell ref="A18:G18"/>
    <mergeCell ref="A22:D22"/>
    <mergeCell ref="B19:D19"/>
    <mergeCell ref="B20:D20"/>
    <mergeCell ref="B21:D21"/>
    <mergeCell ref="B16:D16"/>
    <mergeCell ref="B15:D15"/>
    <mergeCell ref="B14:D14"/>
    <mergeCell ref="B12:D12"/>
    <mergeCell ref="B27:D27"/>
    <mergeCell ref="A28:D28"/>
    <mergeCell ref="A29:G29"/>
    <mergeCell ref="B30:D30"/>
    <mergeCell ref="B13:D13"/>
    <mergeCell ref="B25:D25"/>
    <mergeCell ref="B26:D26"/>
    <mergeCell ref="B46:D46"/>
    <mergeCell ref="A31:D31"/>
    <mergeCell ref="A35:D35"/>
    <mergeCell ref="B36:D36"/>
    <mergeCell ref="B37:D37"/>
    <mergeCell ref="B38:D38"/>
    <mergeCell ref="B39:D39"/>
    <mergeCell ref="B40:D40"/>
    <mergeCell ref="B41:D41"/>
    <mergeCell ref="B42:D42"/>
    <mergeCell ref="B44:D44"/>
    <mergeCell ref="B45:D45"/>
    <mergeCell ref="B48:D48"/>
    <mergeCell ref="B47:D47"/>
    <mergeCell ref="B52:D52"/>
    <mergeCell ref="A53:D53"/>
    <mergeCell ref="A54:G54"/>
    <mergeCell ref="B56:D56"/>
    <mergeCell ref="A57:D57"/>
    <mergeCell ref="B49:D49"/>
    <mergeCell ref="B50:D50"/>
    <mergeCell ref="B51:D51"/>
    <mergeCell ref="B55:D5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Layout" topLeftCell="A52" zoomScaleNormal="100" workbookViewId="0">
      <selection activeCell="A30" sqref="A30:E36"/>
    </sheetView>
  </sheetViews>
  <sheetFormatPr defaultRowHeight="15"/>
  <cols>
    <col min="1" max="1" width="8.7109375" style="33" customWidth="1"/>
    <col min="2" max="2" width="45.5703125" style="33" customWidth="1"/>
    <col min="3" max="3" width="15.7109375" style="33" customWidth="1"/>
    <col min="4" max="4" width="13.42578125" style="33" customWidth="1"/>
    <col min="5" max="5" width="15.42578125" style="33" customWidth="1"/>
    <col min="6" max="16384" width="9.140625" style="33"/>
  </cols>
  <sheetData>
    <row r="1" spans="1:11" ht="15.75">
      <c r="A1" s="25" t="s">
        <v>268</v>
      </c>
      <c r="B1" s="26"/>
      <c r="C1" s="26"/>
      <c r="D1" s="26"/>
    </row>
    <row r="3" spans="1:11">
      <c r="A3" s="493" t="s">
        <v>290</v>
      </c>
      <c r="B3" s="493"/>
      <c r="C3" s="493"/>
      <c r="D3" s="493"/>
      <c r="E3" s="493"/>
    </row>
    <row r="5" spans="1:11" ht="15.75">
      <c r="A5" s="25" t="s">
        <v>269</v>
      </c>
      <c r="B5" s="26"/>
      <c r="C5" s="26"/>
      <c r="D5" s="26"/>
      <c r="E5" s="26"/>
      <c r="F5" s="2"/>
      <c r="G5" s="2"/>
      <c r="H5" s="2"/>
      <c r="I5" s="2"/>
      <c r="J5" s="2"/>
      <c r="K5" s="2"/>
    </row>
    <row r="6" spans="1:11" ht="15.75" thickBot="1">
      <c r="A6" s="53"/>
      <c r="B6" s="36"/>
      <c r="C6" s="36"/>
      <c r="D6" s="36"/>
      <c r="E6" s="36"/>
      <c r="F6" s="36"/>
      <c r="G6" s="36"/>
      <c r="H6" s="36"/>
      <c r="I6" s="36"/>
      <c r="J6" s="36"/>
    </row>
    <row r="7" spans="1:11" ht="15.75" thickBot="1">
      <c r="A7" s="469" t="s">
        <v>27</v>
      </c>
      <c r="B7" s="494"/>
      <c r="C7" s="34" t="s">
        <v>17</v>
      </c>
      <c r="D7" s="34" t="s">
        <v>18</v>
      </c>
      <c r="E7" s="35" t="s">
        <v>19</v>
      </c>
      <c r="F7" s="36"/>
      <c r="G7" s="36"/>
      <c r="H7" s="36"/>
    </row>
    <row r="8" spans="1:11" ht="15.75" customHeight="1" thickBot="1">
      <c r="A8" s="38">
        <v>419</v>
      </c>
      <c r="B8" s="153" t="s">
        <v>291</v>
      </c>
      <c r="C8" s="338">
        <v>1738395.75</v>
      </c>
      <c r="D8" s="337">
        <f t="shared" ref="D8:D9" si="0">E8-C8</f>
        <v>-162473.45999999996</v>
      </c>
      <c r="E8" s="32">
        <v>1575922.29</v>
      </c>
      <c r="F8" s="36"/>
      <c r="G8" s="36"/>
      <c r="H8" s="36"/>
    </row>
    <row r="9" spans="1:11" ht="15.75" customHeight="1" thickBot="1">
      <c r="A9" s="17" t="s">
        <v>355</v>
      </c>
      <c r="B9" s="18"/>
      <c r="C9" s="228">
        <f>SUM(C8:C8)</f>
        <v>1738395.75</v>
      </c>
      <c r="D9" s="14">
        <f t="shared" si="0"/>
        <v>-162473.45999999996</v>
      </c>
      <c r="E9" s="229">
        <f>SUM(E8:E8)</f>
        <v>1575922.29</v>
      </c>
      <c r="F9" s="36"/>
      <c r="G9" s="36"/>
      <c r="H9" s="36"/>
    </row>
    <row r="11" spans="1:11" ht="15.75" thickBot="1">
      <c r="A11" s="154" t="s">
        <v>356</v>
      </c>
    </row>
    <row r="12" spans="1:11">
      <c r="A12" s="416" t="s">
        <v>531</v>
      </c>
      <c r="B12" s="417"/>
      <c r="C12" s="138">
        <v>1738395.75</v>
      </c>
    </row>
    <row r="13" spans="1:11">
      <c r="A13" s="418" t="s">
        <v>532</v>
      </c>
      <c r="B13" s="419"/>
      <c r="C13" s="139">
        <v>1472014</v>
      </c>
    </row>
    <row r="14" spans="1:11">
      <c r="A14" s="418" t="s">
        <v>533</v>
      </c>
      <c r="B14" s="419"/>
      <c r="C14" s="139">
        <v>-1634487.46</v>
      </c>
    </row>
    <row r="15" spans="1:11" ht="15.75" thickBot="1">
      <c r="A15" s="495" t="s">
        <v>534</v>
      </c>
      <c r="B15" s="496"/>
      <c r="C15" s="230">
        <f>SUM(C12:C14)</f>
        <v>1575922.29</v>
      </c>
    </row>
    <row r="17" spans="1:11" ht="15.75">
      <c r="A17" s="25" t="s">
        <v>298</v>
      </c>
      <c r="B17" s="26"/>
      <c r="C17" s="26"/>
      <c r="D17" s="26"/>
      <c r="E17" s="26"/>
      <c r="F17" s="2"/>
      <c r="G17" s="2"/>
      <c r="H17" s="2"/>
      <c r="I17" s="2"/>
      <c r="J17" s="2"/>
      <c r="K17" s="2"/>
    </row>
    <row r="18" spans="1:11" ht="15.75" thickBot="1"/>
    <row r="19" spans="1:11" ht="30.75" customHeight="1" thickBot="1">
      <c r="A19" s="469" t="s">
        <v>292</v>
      </c>
      <c r="B19" s="494"/>
      <c r="C19" s="34" t="s">
        <v>17</v>
      </c>
      <c r="D19" s="34" t="s">
        <v>18</v>
      </c>
      <c r="E19" s="35" t="s">
        <v>19</v>
      </c>
      <c r="F19" s="36"/>
      <c r="G19" s="36"/>
      <c r="H19" s="36"/>
      <c r="I19" s="36"/>
    </row>
    <row r="20" spans="1:11">
      <c r="A20" s="40">
        <v>245</v>
      </c>
      <c r="B20" s="155" t="s">
        <v>293</v>
      </c>
      <c r="C20" s="13">
        <v>74834</v>
      </c>
      <c r="D20" s="336">
        <f>E20-C20</f>
        <v>76166</v>
      </c>
      <c r="E20" s="224">
        <v>151000</v>
      </c>
    </row>
    <row r="21" spans="1:11">
      <c r="A21" s="37">
        <v>241</v>
      </c>
      <c r="B21" s="156" t="s">
        <v>294</v>
      </c>
      <c r="C21" s="6">
        <v>3056785.46</v>
      </c>
      <c r="D21" s="164">
        <f t="shared" ref="D21:D26" si="1">E21-C21</f>
        <v>1389120.6600000001</v>
      </c>
      <c r="E21" s="218">
        <v>4445906.12</v>
      </c>
    </row>
    <row r="22" spans="1:11" ht="13.5" customHeight="1">
      <c r="A22" s="37">
        <v>231</v>
      </c>
      <c r="B22" s="157" t="s">
        <v>295</v>
      </c>
      <c r="C22" s="231">
        <v>96590076.420000002</v>
      </c>
      <c r="D22" s="339">
        <f t="shared" si="1"/>
        <v>-54896458.440000005</v>
      </c>
      <c r="E22" s="232">
        <v>41693617.979999997</v>
      </c>
    </row>
    <row r="23" spans="1:11">
      <c r="A23" s="38">
        <v>236</v>
      </c>
      <c r="B23" s="156" t="s">
        <v>296</v>
      </c>
      <c r="C23" s="340">
        <v>1815912.75</v>
      </c>
      <c r="D23" s="166">
        <f t="shared" si="1"/>
        <v>-238141.26</v>
      </c>
      <c r="E23" s="233">
        <v>1577771.49</v>
      </c>
    </row>
    <row r="24" spans="1:11" ht="15" customHeight="1">
      <c r="A24" s="38">
        <v>261</v>
      </c>
      <c r="B24" s="156" t="s">
        <v>297</v>
      </c>
      <c r="C24" s="12">
        <v>0</v>
      </c>
      <c r="D24" s="166">
        <f t="shared" si="1"/>
        <v>0</v>
      </c>
      <c r="E24" s="219">
        <v>0</v>
      </c>
    </row>
    <row r="25" spans="1:11" ht="15" customHeight="1" thickBot="1">
      <c r="A25" s="38">
        <v>263</v>
      </c>
      <c r="B25" s="156" t="s">
        <v>299</v>
      </c>
      <c r="C25" s="334">
        <v>0</v>
      </c>
      <c r="D25" s="166">
        <f t="shared" si="1"/>
        <v>0</v>
      </c>
      <c r="E25" s="219">
        <v>0</v>
      </c>
    </row>
    <row r="26" spans="1:11" ht="15.75" customHeight="1" thickBot="1">
      <c r="A26" s="17" t="s">
        <v>355</v>
      </c>
      <c r="B26" s="18"/>
      <c r="C26" s="220">
        <f>SUM(C20:C25)</f>
        <v>101537608.63</v>
      </c>
      <c r="D26" s="221">
        <f t="shared" si="1"/>
        <v>-53669313.039999999</v>
      </c>
      <c r="E26" s="222">
        <f>SUM(E20:E25)</f>
        <v>47868295.589999996</v>
      </c>
    </row>
    <row r="28" spans="1:11" ht="15.75">
      <c r="A28" s="25" t="s">
        <v>302</v>
      </c>
      <c r="B28" s="26"/>
      <c r="C28" s="26"/>
    </row>
    <row r="29" spans="1:11" ht="15.75" thickBot="1"/>
    <row r="30" spans="1:11" ht="15.75" customHeight="1" thickBot="1">
      <c r="A30" s="469" t="s">
        <v>300</v>
      </c>
      <c r="B30" s="494"/>
      <c r="C30" s="34" t="s">
        <v>17</v>
      </c>
      <c r="D30" s="34" t="s">
        <v>18</v>
      </c>
      <c r="E30" s="35" t="s">
        <v>19</v>
      </c>
    </row>
    <row r="31" spans="1:11">
      <c r="A31" s="40">
        <v>401</v>
      </c>
      <c r="B31" s="155" t="s">
        <v>301</v>
      </c>
      <c r="C31" s="13">
        <v>809494999.37</v>
      </c>
      <c r="D31" s="13">
        <f>E31-C31</f>
        <v>3167782.1299999952</v>
      </c>
      <c r="E31" s="224">
        <v>812662781.5</v>
      </c>
    </row>
    <row r="32" spans="1:11">
      <c r="A32" s="37">
        <v>403</v>
      </c>
      <c r="B32" s="156" t="s">
        <v>303</v>
      </c>
      <c r="C32" s="6">
        <v>86802044.640000001</v>
      </c>
      <c r="D32" s="6">
        <f t="shared" ref="D32:D36" si="2">E32-C32</f>
        <v>-4510264.3799999952</v>
      </c>
      <c r="E32" s="218">
        <v>82291780.260000005</v>
      </c>
    </row>
    <row r="33" spans="1:5">
      <c r="A33" s="37">
        <v>406</v>
      </c>
      <c r="B33" s="157" t="s">
        <v>304</v>
      </c>
      <c r="C33" s="231">
        <v>-294639278.05000001</v>
      </c>
      <c r="D33" s="231">
        <f t="shared" si="2"/>
        <v>0</v>
      </c>
      <c r="E33" s="232">
        <v>-294639278.05000001</v>
      </c>
    </row>
    <row r="34" spans="1:5">
      <c r="A34" s="38">
        <v>407</v>
      </c>
      <c r="B34" s="156" t="s">
        <v>305</v>
      </c>
      <c r="C34" s="12">
        <v>1406809.35</v>
      </c>
      <c r="D34" s="12">
        <f t="shared" si="2"/>
        <v>-563892.88000000012</v>
      </c>
      <c r="E34" s="233">
        <v>842916.47</v>
      </c>
    </row>
    <row r="35" spans="1:5" ht="15.75" thickBot="1">
      <c r="A35" s="38">
        <v>408</v>
      </c>
      <c r="B35" s="156" t="s">
        <v>306</v>
      </c>
      <c r="C35" s="12">
        <v>5841978.0099999998</v>
      </c>
      <c r="D35" s="12">
        <f t="shared" si="2"/>
        <v>2150656.34</v>
      </c>
      <c r="E35" s="219">
        <v>7992634.3499999996</v>
      </c>
    </row>
    <row r="36" spans="1:5" ht="15.75" thickBot="1">
      <c r="A36" s="19" t="s">
        <v>355</v>
      </c>
      <c r="B36" s="18"/>
      <c r="C36" s="220">
        <f>SUM(C31:C35)</f>
        <v>608906553.32000005</v>
      </c>
      <c r="D36" s="221">
        <f t="shared" si="2"/>
        <v>244281.21000003815</v>
      </c>
      <c r="E36" s="222">
        <f>SUM(E31:E35)</f>
        <v>609150834.53000009</v>
      </c>
    </row>
  </sheetData>
  <mergeCells count="8">
    <mergeCell ref="A3:E3"/>
    <mergeCell ref="A19:B19"/>
    <mergeCell ref="A30:B30"/>
    <mergeCell ref="A7:B7"/>
    <mergeCell ref="A12:B12"/>
    <mergeCell ref="A13:B13"/>
    <mergeCell ref="A14:B14"/>
    <mergeCell ref="A15:B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view="pageLayout" topLeftCell="A76" zoomScaleNormal="100" workbookViewId="0">
      <selection activeCell="D78" sqref="D78"/>
    </sheetView>
  </sheetViews>
  <sheetFormatPr defaultRowHeight="15"/>
  <cols>
    <col min="1" max="1" width="8.42578125" style="33" customWidth="1"/>
    <col min="2" max="2" width="7.5703125" style="33" customWidth="1"/>
    <col min="3" max="3" width="52.140625" style="33" customWidth="1"/>
    <col min="4" max="4" width="16" style="33" customWidth="1"/>
    <col min="5" max="5" width="15.85546875" style="33" customWidth="1"/>
    <col min="6" max="6" width="12.42578125" style="33" bestFit="1" customWidth="1"/>
    <col min="7" max="7" width="9.140625" style="33"/>
    <col min="8" max="8" width="14.7109375" style="33" bestFit="1" customWidth="1"/>
    <col min="9" max="16384" width="9.140625" style="33"/>
  </cols>
  <sheetData>
    <row r="1" spans="1:8" ht="15.75">
      <c r="A1" s="25" t="s">
        <v>307</v>
      </c>
      <c r="B1" s="26"/>
      <c r="C1" s="26"/>
      <c r="D1" s="26"/>
      <c r="E1" s="26"/>
      <c r="F1" s="26"/>
      <c r="G1" s="2"/>
      <c r="H1" s="2"/>
    </row>
    <row r="2" spans="1:8" ht="16.5" thickBot="1">
      <c r="A2" s="25"/>
      <c r="B2" s="26"/>
      <c r="C2" s="26"/>
      <c r="D2" s="26"/>
      <c r="E2" s="26"/>
      <c r="F2" s="26"/>
      <c r="G2" s="2"/>
      <c r="H2" s="2"/>
    </row>
    <row r="3" spans="1:8" ht="30.75" customHeight="1" thickBot="1">
      <c r="A3" s="158" t="s">
        <v>310</v>
      </c>
      <c r="B3" s="159" t="s">
        <v>28</v>
      </c>
      <c r="C3" s="160" t="s">
        <v>66</v>
      </c>
      <c r="D3" s="159" t="s">
        <v>311</v>
      </c>
      <c r="E3" s="161" t="s">
        <v>328</v>
      </c>
      <c r="F3" s="162" t="s">
        <v>329</v>
      </c>
    </row>
    <row r="4" spans="1:8" ht="30.75" customHeight="1">
      <c r="A4" s="37" t="s">
        <v>312</v>
      </c>
      <c r="B4" s="266" t="s">
        <v>313</v>
      </c>
      <c r="C4" s="163" t="s">
        <v>330</v>
      </c>
      <c r="D4" s="6">
        <v>160867</v>
      </c>
      <c r="E4" s="164">
        <v>140589</v>
      </c>
      <c r="F4" s="218">
        <f>D4-E4</f>
        <v>20278</v>
      </c>
    </row>
    <row r="5" spans="1:8" ht="30">
      <c r="A5" s="37">
        <v>98187</v>
      </c>
      <c r="B5" s="266" t="s">
        <v>313</v>
      </c>
      <c r="C5" s="163" t="s">
        <v>471</v>
      </c>
      <c r="D5" s="6">
        <v>225000</v>
      </c>
      <c r="E5" s="164">
        <v>168288.86</v>
      </c>
      <c r="F5" s="218">
        <f t="shared" ref="F5:F26" si="0">D5-E5</f>
        <v>56711.140000000014</v>
      </c>
    </row>
    <row r="6" spans="1:8" ht="15" customHeight="1">
      <c r="A6" s="37" t="s">
        <v>315</v>
      </c>
      <c r="B6" s="266" t="s">
        <v>316</v>
      </c>
      <c r="C6" s="163" t="s">
        <v>332</v>
      </c>
      <c r="D6" s="6">
        <v>828000</v>
      </c>
      <c r="E6" s="6">
        <v>828000</v>
      </c>
      <c r="F6" s="218">
        <f t="shared" si="0"/>
        <v>0</v>
      </c>
    </row>
    <row r="7" spans="1:8">
      <c r="A7" s="37" t="s">
        <v>317</v>
      </c>
      <c r="B7" s="266" t="s">
        <v>316</v>
      </c>
      <c r="C7" s="163" t="s">
        <v>332</v>
      </c>
      <c r="D7" s="6">
        <v>3634473.02</v>
      </c>
      <c r="E7" s="6">
        <v>3634473.02</v>
      </c>
      <c r="F7" s="218">
        <f t="shared" si="0"/>
        <v>0</v>
      </c>
    </row>
    <row r="8" spans="1:8">
      <c r="A8" s="37" t="s">
        <v>318</v>
      </c>
      <c r="B8" s="266" t="s">
        <v>316</v>
      </c>
      <c r="C8" s="163" t="s">
        <v>332</v>
      </c>
      <c r="D8" s="6">
        <v>911456.96</v>
      </c>
      <c r="E8" s="164">
        <v>333908.96000000002</v>
      </c>
      <c r="F8" s="218">
        <f t="shared" si="0"/>
        <v>577548</v>
      </c>
    </row>
    <row r="9" spans="1:8">
      <c r="A9" s="37" t="s">
        <v>319</v>
      </c>
      <c r="B9" s="266" t="s">
        <v>316</v>
      </c>
      <c r="C9" s="163" t="s">
        <v>332</v>
      </c>
      <c r="D9" s="6">
        <v>574093</v>
      </c>
      <c r="E9" s="6">
        <v>574093</v>
      </c>
      <c r="F9" s="218">
        <f t="shared" si="0"/>
        <v>0</v>
      </c>
    </row>
    <row r="10" spans="1:8">
      <c r="A10" s="37" t="s">
        <v>320</v>
      </c>
      <c r="B10" s="266" t="s">
        <v>316</v>
      </c>
      <c r="C10" s="163" t="s">
        <v>332</v>
      </c>
      <c r="D10" s="6">
        <v>610587</v>
      </c>
      <c r="E10" s="6">
        <v>610587</v>
      </c>
      <c r="F10" s="218">
        <f t="shared" si="0"/>
        <v>0</v>
      </c>
    </row>
    <row r="11" spans="1:8">
      <c r="A11" s="37" t="s">
        <v>321</v>
      </c>
      <c r="B11" s="266" t="s">
        <v>316</v>
      </c>
      <c r="C11" s="163" t="s">
        <v>332</v>
      </c>
      <c r="D11" s="6">
        <v>271162</v>
      </c>
      <c r="E11" s="6">
        <v>271162</v>
      </c>
      <c r="F11" s="218">
        <f t="shared" si="0"/>
        <v>0</v>
      </c>
    </row>
    <row r="12" spans="1:8">
      <c r="A12" s="37" t="s">
        <v>322</v>
      </c>
      <c r="B12" s="266" t="s">
        <v>316</v>
      </c>
      <c r="C12" s="163" t="s">
        <v>332</v>
      </c>
      <c r="D12" s="6">
        <v>791030</v>
      </c>
      <c r="E12" s="6">
        <v>791030</v>
      </c>
      <c r="F12" s="218">
        <f t="shared" si="0"/>
        <v>0</v>
      </c>
    </row>
    <row r="13" spans="1:8">
      <c r="A13" s="37">
        <v>17015</v>
      </c>
      <c r="B13" s="266">
        <v>4116</v>
      </c>
      <c r="C13" s="163" t="s">
        <v>332</v>
      </c>
      <c r="D13" s="6">
        <v>5021.5</v>
      </c>
      <c r="E13" s="6">
        <v>5021.5</v>
      </c>
      <c r="F13" s="218">
        <f t="shared" si="0"/>
        <v>0</v>
      </c>
    </row>
    <row r="14" spans="1:8">
      <c r="A14" s="37">
        <v>17016</v>
      </c>
      <c r="B14" s="266">
        <v>4116</v>
      </c>
      <c r="C14" s="163" t="s">
        <v>332</v>
      </c>
      <c r="D14" s="6">
        <v>85365.5</v>
      </c>
      <c r="E14" s="6">
        <v>85365.5</v>
      </c>
      <c r="F14" s="218">
        <f t="shared" si="0"/>
        <v>0</v>
      </c>
    </row>
    <row r="15" spans="1:8">
      <c r="A15" s="37" t="s">
        <v>323</v>
      </c>
      <c r="B15" s="266" t="s">
        <v>316</v>
      </c>
      <c r="C15" s="163" t="s">
        <v>332</v>
      </c>
      <c r="D15" s="6">
        <v>2550</v>
      </c>
      <c r="E15" s="6">
        <v>2550</v>
      </c>
      <c r="F15" s="218">
        <f t="shared" si="0"/>
        <v>0</v>
      </c>
    </row>
    <row r="16" spans="1:8">
      <c r="A16" s="37" t="s">
        <v>324</v>
      </c>
      <c r="B16" s="266" t="s">
        <v>316</v>
      </c>
      <c r="C16" s="163" t="s">
        <v>332</v>
      </c>
      <c r="D16" s="6">
        <v>504795</v>
      </c>
      <c r="E16" s="164">
        <v>504795</v>
      </c>
      <c r="F16" s="218">
        <f t="shared" si="0"/>
        <v>0</v>
      </c>
    </row>
    <row r="17" spans="1:8">
      <c r="A17" s="37" t="s">
        <v>325</v>
      </c>
      <c r="B17" s="266" t="s">
        <v>316</v>
      </c>
      <c r="C17" s="163" t="s">
        <v>332</v>
      </c>
      <c r="D17" s="6">
        <v>2065544.8</v>
      </c>
      <c r="E17" s="6">
        <v>2065544.8</v>
      </c>
      <c r="F17" s="218">
        <f t="shared" si="0"/>
        <v>0</v>
      </c>
    </row>
    <row r="18" spans="1:8">
      <c r="A18" s="38">
        <v>34053</v>
      </c>
      <c r="B18" s="266" t="s">
        <v>472</v>
      </c>
      <c r="C18" s="163" t="s">
        <v>332</v>
      </c>
      <c r="D18" s="12">
        <v>20000</v>
      </c>
      <c r="E18" s="166">
        <v>20000</v>
      </c>
      <c r="F18" s="218">
        <f t="shared" si="0"/>
        <v>0</v>
      </c>
    </row>
    <row r="19" spans="1:8">
      <c r="A19" s="38"/>
      <c r="B19" s="267">
        <v>4121</v>
      </c>
      <c r="C19" s="165" t="s">
        <v>333</v>
      </c>
      <c r="D19" s="12">
        <v>175602</v>
      </c>
      <c r="E19" s="12">
        <v>175602</v>
      </c>
      <c r="F19" s="218">
        <f t="shared" si="0"/>
        <v>0</v>
      </c>
    </row>
    <row r="20" spans="1:8" ht="16.5" customHeight="1">
      <c r="A20" s="38"/>
      <c r="B20" s="267">
        <v>4122</v>
      </c>
      <c r="C20" s="165" t="s">
        <v>334</v>
      </c>
      <c r="D20" s="12">
        <v>4143562.5</v>
      </c>
      <c r="E20" s="12">
        <v>4143562.5</v>
      </c>
      <c r="F20" s="218">
        <f t="shared" si="0"/>
        <v>0</v>
      </c>
      <c r="G20" s="22"/>
      <c r="H20" s="22"/>
    </row>
    <row r="21" spans="1:8">
      <c r="A21" s="38">
        <v>13501</v>
      </c>
      <c r="B21" s="267">
        <v>4216</v>
      </c>
      <c r="C21" s="163" t="s">
        <v>335</v>
      </c>
      <c r="D21" s="12">
        <v>168675</v>
      </c>
      <c r="E21" s="12">
        <v>168675</v>
      </c>
      <c r="F21" s="218">
        <f t="shared" si="0"/>
        <v>0</v>
      </c>
      <c r="G21" s="20"/>
      <c r="H21" s="20"/>
    </row>
    <row r="22" spans="1:8">
      <c r="A22" s="38" t="s">
        <v>326</v>
      </c>
      <c r="B22" s="269">
        <v>4216</v>
      </c>
      <c r="C22" s="163" t="s">
        <v>335</v>
      </c>
      <c r="D22" s="6">
        <v>832387.97</v>
      </c>
      <c r="E22" s="6">
        <v>832387.97</v>
      </c>
      <c r="F22" s="218">
        <f t="shared" si="0"/>
        <v>0</v>
      </c>
      <c r="G22" s="36"/>
      <c r="H22" s="36"/>
    </row>
    <row r="23" spans="1:8">
      <c r="A23" s="38">
        <v>17968</v>
      </c>
      <c r="B23" s="269">
        <v>4216</v>
      </c>
      <c r="C23" s="163" t="s">
        <v>335</v>
      </c>
      <c r="D23" s="6">
        <v>430737.7</v>
      </c>
      <c r="E23" s="6">
        <v>430737.7</v>
      </c>
      <c r="F23" s="219">
        <f t="shared" si="0"/>
        <v>0</v>
      </c>
      <c r="G23" s="36"/>
    </row>
    <row r="24" spans="1:8">
      <c r="A24" s="38">
        <v>17969</v>
      </c>
      <c r="B24" s="269">
        <v>4216</v>
      </c>
      <c r="C24" s="163" t="s">
        <v>335</v>
      </c>
      <c r="D24" s="6">
        <v>7322540.9800000004</v>
      </c>
      <c r="E24" s="6">
        <v>7322540.9800000004</v>
      </c>
      <c r="F24" s="219">
        <f t="shared" si="0"/>
        <v>0</v>
      </c>
    </row>
    <row r="25" spans="1:8" ht="15.75" thickBot="1">
      <c r="A25" s="38"/>
      <c r="B25" s="268">
        <v>4222</v>
      </c>
      <c r="C25" s="165" t="s">
        <v>336</v>
      </c>
      <c r="D25" s="167">
        <v>3000000</v>
      </c>
      <c r="E25" s="167">
        <v>0</v>
      </c>
      <c r="F25" s="219">
        <f t="shared" ref="F25" si="1">D25-E25</f>
        <v>3000000</v>
      </c>
    </row>
    <row r="26" spans="1:8" ht="15.75" thickBot="1">
      <c r="A26" s="168" t="s">
        <v>327</v>
      </c>
      <c r="B26" s="169"/>
      <c r="C26" s="170"/>
      <c r="D26" s="171">
        <f>SUM(D4:D25)</f>
        <v>26763451.93</v>
      </c>
      <c r="E26" s="172">
        <f>SUM(E4:E25)</f>
        <v>23108914.789999999</v>
      </c>
      <c r="F26" s="234">
        <f t="shared" si="0"/>
        <v>3654537.1400000006</v>
      </c>
    </row>
    <row r="28" spans="1:8" ht="15.75">
      <c r="A28" s="25" t="s">
        <v>308</v>
      </c>
      <c r="B28" s="26"/>
      <c r="C28" s="26"/>
      <c r="D28" s="26"/>
      <c r="E28" s="26"/>
      <c r="F28" s="26"/>
    </row>
    <row r="29" spans="1:8" ht="15.75" thickBot="1">
      <c r="H29" s="44"/>
    </row>
    <row r="30" spans="1:8" ht="15" customHeight="1" thickBot="1">
      <c r="A30" s="158" t="s">
        <v>310</v>
      </c>
      <c r="B30" s="159" t="s">
        <v>28</v>
      </c>
      <c r="C30" s="160" t="s">
        <v>348</v>
      </c>
      <c r="D30" s="159" t="s">
        <v>311</v>
      </c>
      <c r="E30" s="161" t="s">
        <v>328</v>
      </c>
      <c r="F30" s="162" t="s">
        <v>329</v>
      </c>
    </row>
    <row r="31" spans="1:8" ht="30">
      <c r="A31" s="37" t="s">
        <v>312</v>
      </c>
      <c r="B31" s="266" t="s">
        <v>313</v>
      </c>
      <c r="C31" s="163" t="s">
        <v>330</v>
      </c>
      <c r="D31" s="6">
        <v>160867</v>
      </c>
      <c r="E31" s="164">
        <v>140589</v>
      </c>
      <c r="F31" s="218">
        <f>D31-E31</f>
        <v>20278</v>
      </c>
    </row>
    <row r="32" spans="1:8" ht="31.5" customHeight="1">
      <c r="A32" s="37" t="s">
        <v>314</v>
      </c>
      <c r="B32" s="266" t="s">
        <v>313</v>
      </c>
      <c r="C32" s="163" t="s">
        <v>331</v>
      </c>
      <c r="D32" s="6">
        <v>225000</v>
      </c>
      <c r="E32" s="164">
        <v>168288.86</v>
      </c>
      <c r="F32" s="218">
        <f t="shared" ref="F32:F50" si="2">D32-E32</f>
        <v>56711.140000000014</v>
      </c>
    </row>
    <row r="33" spans="1:8" ht="17.100000000000001" customHeight="1">
      <c r="A33" s="37" t="s">
        <v>315</v>
      </c>
      <c r="B33" s="266" t="s">
        <v>316</v>
      </c>
      <c r="C33" s="163" t="s">
        <v>337</v>
      </c>
      <c r="D33" s="6">
        <v>828000</v>
      </c>
      <c r="E33" s="164">
        <v>828000</v>
      </c>
      <c r="F33" s="218">
        <f t="shared" si="2"/>
        <v>0</v>
      </c>
    </row>
    <row r="34" spans="1:8" ht="17.100000000000001" customHeight="1">
      <c r="A34" s="37" t="s">
        <v>317</v>
      </c>
      <c r="B34" s="266" t="s">
        <v>316</v>
      </c>
      <c r="C34" s="163" t="s">
        <v>338</v>
      </c>
      <c r="D34" s="6">
        <v>3465000</v>
      </c>
      <c r="E34" s="164">
        <v>3465000</v>
      </c>
      <c r="F34" s="218">
        <f t="shared" si="2"/>
        <v>0</v>
      </c>
    </row>
    <row r="35" spans="1:8" ht="17.100000000000001" customHeight="1">
      <c r="A35" s="37">
        <v>13011</v>
      </c>
      <c r="B35" s="266">
        <v>4116</v>
      </c>
      <c r="C35" s="163" t="s">
        <v>474</v>
      </c>
      <c r="D35" s="6">
        <v>169473.02</v>
      </c>
      <c r="E35" s="164">
        <v>169473.02</v>
      </c>
      <c r="F35" s="218">
        <f t="shared" si="2"/>
        <v>0</v>
      </c>
    </row>
    <row r="36" spans="1:8" ht="17.100000000000001" customHeight="1">
      <c r="A36" s="37" t="s">
        <v>318</v>
      </c>
      <c r="B36" s="266" t="s">
        <v>316</v>
      </c>
      <c r="C36" s="163" t="s">
        <v>412</v>
      </c>
      <c r="D36" s="6">
        <v>333908.96000000002</v>
      </c>
      <c r="E36" s="6">
        <v>333908.96000000002</v>
      </c>
      <c r="F36" s="218">
        <f t="shared" si="2"/>
        <v>0</v>
      </c>
    </row>
    <row r="37" spans="1:8" ht="17.100000000000001" customHeight="1">
      <c r="A37" s="37" t="s">
        <v>318</v>
      </c>
      <c r="B37" s="266" t="s">
        <v>316</v>
      </c>
      <c r="C37" s="163" t="s">
        <v>344</v>
      </c>
      <c r="D37" s="6">
        <v>577548</v>
      </c>
      <c r="E37" s="6">
        <v>0</v>
      </c>
      <c r="F37" s="218">
        <f t="shared" si="2"/>
        <v>577548</v>
      </c>
    </row>
    <row r="38" spans="1:8" ht="17.100000000000001" customHeight="1">
      <c r="A38" s="37" t="s">
        <v>319</v>
      </c>
      <c r="B38" s="266" t="s">
        <v>316</v>
      </c>
      <c r="C38" s="163" t="s">
        <v>339</v>
      </c>
      <c r="D38" s="6">
        <v>574093</v>
      </c>
      <c r="E38" s="6">
        <v>574093</v>
      </c>
      <c r="F38" s="218">
        <f t="shared" si="2"/>
        <v>0</v>
      </c>
    </row>
    <row r="39" spans="1:8" ht="17.100000000000001" customHeight="1">
      <c r="A39" s="37" t="s">
        <v>320</v>
      </c>
      <c r="B39" s="266" t="s">
        <v>316</v>
      </c>
      <c r="C39" s="163" t="s">
        <v>345</v>
      </c>
      <c r="D39" s="6">
        <v>610587</v>
      </c>
      <c r="E39" s="6">
        <v>610587</v>
      </c>
      <c r="F39" s="218">
        <f t="shared" si="2"/>
        <v>0</v>
      </c>
    </row>
    <row r="40" spans="1:8" ht="17.100000000000001" customHeight="1">
      <c r="A40" s="37" t="s">
        <v>321</v>
      </c>
      <c r="B40" s="266" t="s">
        <v>316</v>
      </c>
      <c r="C40" s="163" t="s">
        <v>341</v>
      </c>
      <c r="D40" s="6">
        <v>271162</v>
      </c>
      <c r="E40" s="6">
        <v>271162</v>
      </c>
      <c r="F40" s="218">
        <f t="shared" si="2"/>
        <v>0</v>
      </c>
    </row>
    <row r="41" spans="1:8" ht="17.100000000000001" customHeight="1">
      <c r="A41" s="37" t="s">
        <v>322</v>
      </c>
      <c r="B41" s="266" t="s">
        <v>316</v>
      </c>
      <c r="C41" s="163" t="s">
        <v>342</v>
      </c>
      <c r="D41" s="6">
        <v>791030</v>
      </c>
      <c r="E41" s="6">
        <v>791030</v>
      </c>
      <c r="F41" s="218">
        <f t="shared" si="2"/>
        <v>0</v>
      </c>
    </row>
    <row r="42" spans="1:8" ht="17.100000000000001" customHeight="1">
      <c r="A42" s="37">
        <v>17015</v>
      </c>
      <c r="B42" s="266">
        <v>4116</v>
      </c>
      <c r="C42" s="163" t="s">
        <v>477</v>
      </c>
      <c r="D42" s="6">
        <v>5021.5</v>
      </c>
      <c r="E42" s="6">
        <v>5021.5</v>
      </c>
      <c r="F42" s="218">
        <f t="shared" si="2"/>
        <v>0</v>
      </c>
      <c r="G42" s="2"/>
    </row>
    <row r="43" spans="1:8" ht="17.100000000000001" customHeight="1">
      <c r="A43" s="37">
        <v>17016</v>
      </c>
      <c r="B43" s="266">
        <v>4116</v>
      </c>
      <c r="C43" s="163" t="s">
        <v>477</v>
      </c>
      <c r="D43" s="6">
        <v>85365.5</v>
      </c>
      <c r="E43" s="6">
        <v>85365.5</v>
      </c>
      <c r="F43" s="218">
        <f t="shared" si="2"/>
        <v>0</v>
      </c>
      <c r="H43" s="36"/>
    </row>
    <row r="44" spans="1:8" ht="17.100000000000001" customHeight="1">
      <c r="A44" s="37" t="s">
        <v>323</v>
      </c>
      <c r="B44" s="266" t="s">
        <v>316</v>
      </c>
      <c r="C44" s="163" t="s">
        <v>413</v>
      </c>
      <c r="D44" s="6">
        <v>2550</v>
      </c>
      <c r="E44" s="6">
        <v>2550</v>
      </c>
      <c r="F44" s="218">
        <f t="shared" si="2"/>
        <v>0</v>
      </c>
      <c r="G44" s="36"/>
    </row>
    <row r="45" spans="1:8" ht="17.100000000000001" customHeight="1">
      <c r="A45" s="37" t="s">
        <v>324</v>
      </c>
      <c r="B45" s="266" t="s">
        <v>316</v>
      </c>
      <c r="C45" s="163" t="s">
        <v>340</v>
      </c>
      <c r="D45" s="6">
        <v>504795</v>
      </c>
      <c r="E45" s="164">
        <v>504795</v>
      </c>
      <c r="F45" s="218">
        <f t="shared" si="2"/>
        <v>0</v>
      </c>
    </row>
    <row r="46" spans="1:8" ht="17.100000000000001" customHeight="1">
      <c r="A46" s="37" t="s">
        <v>325</v>
      </c>
      <c r="B46" s="266" t="s">
        <v>316</v>
      </c>
      <c r="C46" s="163" t="s">
        <v>343</v>
      </c>
      <c r="D46" s="6">
        <v>2065544.8</v>
      </c>
      <c r="E46" s="6">
        <v>2065544.8</v>
      </c>
      <c r="F46" s="218">
        <f t="shared" si="2"/>
        <v>0</v>
      </c>
    </row>
    <row r="47" spans="1:8" ht="17.100000000000001" customHeight="1">
      <c r="A47" s="38">
        <v>34053</v>
      </c>
      <c r="B47" s="297">
        <v>4116</v>
      </c>
      <c r="C47" s="298" t="s">
        <v>473</v>
      </c>
      <c r="D47" s="12">
        <v>20000</v>
      </c>
      <c r="E47" s="166">
        <v>20000</v>
      </c>
      <c r="F47" s="218">
        <f t="shared" si="2"/>
        <v>0</v>
      </c>
      <c r="H47" s="2"/>
    </row>
    <row r="48" spans="1:8" ht="17.100000000000001" customHeight="1">
      <c r="A48" s="38">
        <v>13501</v>
      </c>
      <c r="B48" s="299">
        <v>4216</v>
      </c>
      <c r="C48" s="300" t="s">
        <v>476</v>
      </c>
      <c r="D48" s="12">
        <v>168675</v>
      </c>
      <c r="E48" s="12">
        <v>168675</v>
      </c>
      <c r="F48" s="218">
        <f t="shared" si="2"/>
        <v>0</v>
      </c>
      <c r="G48" s="2"/>
    </row>
    <row r="49" spans="1:8" ht="17.100000000000001" customHeight="1">
      <c r="A49" s="38">
        <v>17968</v>
      </c>
      <c r="B49" s="269">
        <v>4216</v>
      </c>
      <c r="C49" s="163" t="s">
        <v>478</v>
      </c>
      <c r="D49" s="6">
        <v>430737.7</v>
      </c>
      <c r="E49" s="6">
        <v>430737.7</v>
      </c>
      <c r="F49" s="218">
        <f t="shared" si="2"/>
        <v>0</v>
      </c>
      <c r="H49" s="36"/>
    </row>
    <row r="50" spans="1:8" ht="17.100000000000001" customHeight="1">
      <c r="A50" s="38">
        <v>17969</v>
      </c>
      <c r="B50" s="269">
        <v>4216</v>
      </c>
      <c r="C50" s="163" t="s">
        <v>478</v>
      </c>
      <c r="D50" s="6">
        <v>7322540.9800000004</v>
      </c>
      <c r="E50" s="6">
        <v>7322540.9800000004</v>
      </c>
      <c r="F50" s="218">
        <f t="shared" si="2"/>
        <v>0</v>
      </c>
      <c r="G50" s="36"/>
    </row>
    <row r="51" spans="1:8" ht="17.100000000000001" customHeight="1" thickBot="1">
      <c r="A51" s="38" t="s">
        <v>326</v>
      </c>
      <c r="B51" s="269">
        <v>4216</v>
      </c>
      <c r="C51" s="163" t="s">
        <v>475</v>
      </c>
      <c r="D51" s="6">
        <v>832387.97</v>
      </c>
      <c r="E51" s="6">
        <v>832387.97</v>
      </c>
      <c r="F51" s="218">
        <f t="shared" ref="F51" si="3">D51-E51</f>
        <v>0</v>
      </c>
    </row>
    <row r="52" spans="1:8" ht="16.5" thickBot="1">
      <c r="A52" s="168" t="s">
        <v>327</v>
      </c>
      <c r="B52" s="169"/>
      <c r="C52" s="169"/>
      <c r="D52" s="173">
        <f>SUM(D31:D51)</f>
        <v>19444287.43</v>
      </c>
      <c r="E52" s="173">
        <f>SUM(E31:E51)</f>
        <v>18789750.289999999</v>
      </c>
      <c r="F52" s="174">
        <f>SUM(F31:F51)</f>
        <v>654537.14</v>
      </c>
      <c r="H52" s="2"/>
    </row>
    <row r="53" spans="1:8" ht="15.75">
      <c r="A53" s="53"/>
      <c r="B53" s="36"/>
      <c r="C53" s="36"/>
      <c r="D53" s="36"/>
      <c r="E53" s="36"/>
      <c r="F53" s="36"/>
      <c r="H53" s="21"/>
    </row>
    <row r="54" spans="1:8" ht="15" customHeight="1">
      <c r="A54" s="25" t="s">
        <v>309</v>
      </c>
      <c r="B54" s="26"/>
      <c r="C54" s="26"/>
      <c r="D54" s="26"/>
      <c r="E54" s="26"/>
      <c r="F54" s="26"/>
      <c r="G54" s="2"/>
    </row>
    <row r="55" spans="1:8" ht="15" customHeight="1" thickBot="1">
      <c r="H55" s="36"/>
    </row>
    <row r="56" spans="1:8" ht="30.75" thickBot="1">
      <c r="A56" s="158" t="s">
        <v>310</v>
      </c>
      <c r="B56" s="159" t="s">
        <v>28</v>
      </c>
      <c r="C56" s="160" t="s">
        <v>66</v>
      </c>
      <c r="D56" s="159" t="s">
        <v>311</v>
      </c>
      <c r="E56" s="161" t="s">
        <v>328</v>
      </c>
      <c r="F56" s="162" t="s">
        <v>329</v>
      </c>
      <c r="G56" s="36"/>
    </row>
    <row r="58" spans="1:8">
      <c r="A58" s="493" t="s">
        <v>346</v>
      </c>
      <c r="B58" s="493"/>
      <c r="C58" s="493"/>
      <c r="D58" s="493"/>
      <c r="E58" s="493"/>
      <c r="F58" s="493"/>
    </row>
    <row r="59" spans="1:8" ht="15" customHeight="1">
      <c r="A59" s="296"/>
      <c r="B59" s="296"/>
      <c r="C59" s="296"/>
      <c r="D59" s="296"/>
      <c r="E59" s="296"/>
      <c r="F59" s="296"/>
    </row>
    <row r="60" spans="1:8">
      <c r="A60" s="296"/>
      <c r="B60" s="296"/>
      <c r="C60" s="296"/>
      <c r="D60" s="296"/>
      <c r="E60" s="296"/>
      <c r="F60" s="296"/>
    </row>
    <row r="62" spans="1:8" ht="15.75">
      <c r="A62" s="25" t="s">
        <v>354</v>
      </c>
      <c r="B62" s="26"/>
      <c r="C62" s="26"/>
      <c r="D62" s="26"/>
      <c r="E62" s="26"/>
      <c r="F62" s="26"/>
    </row>
    <row r="63" spans="1:8" ht="15.75" thickBot="1"/>
    <row r="64" spans="1:8" ht="30.75" thickBot="1">
      <c r="A64" s="158" t="s">
        <v>310</v>
      </c>
      <c r="B64" s="159" t="s">
        <v>28</v>
      </c>
      <c r="C64" s="160" t="s">
        <v>348</v>
      </c>
      <c r="D64" s="159" t="s">
        <v>311</v>
      </c>
      <c r="E64" s="161" t="s">
        <v>328</v>
      </c>
      <c r="F64" s="162" t="s">
        <v>329</v>
      </c>
    </row>
    <row r="65" spans="1:6" ht="17.100000000000001" customHeight="1">
      <c r="A65" s="38" t="s">
        <v>347</v>
      </c>
      <c r="B65" s="267">
        <v>4121</v>
      </c>
      <c r="C65" s="165" t="s">
        <v>535</v>
      </c>
      <c r="D65" s="12">
        <v>135602</v>
      </c>
      <c r="E65" s="12">
        <v>135602</v>
      </c>
      <c r="F65" s="218">
        <f t="shared" ref="F65:F69" si="4">D65-E65</f>
        <v>0</v>
      </c>
    </row>
    <row r="66" spans="1:6" ht="17.100000000000001" customHeight="1">
      <c r="A66" s="38" t="s">
        <v>347</v>
      </c>
      <c r="B66" s="267">
        <v>4121</v>
      </c>
      <c r="C66" s="165" t="s">
        <v>536</v>
      </c>
      <c r="D66" s="12">
        <v>1000</v>
      </c>
      <c r="E66" s="12">
        <v>1000</v>
      </c>
      <c r="F66" s="218">
        <f t="shared" si="4"/>
        <v>0</v>
      </c>
    </row>
    <row r="67" spans="1:6" ht="17.100000000000001" customHeight="1">
      <c r="A67" s="38" t="s">
        <v>347</v>
      </c>
      <c r="B67" s="267">
        <v>4121</v>
      </c>
      <c r="C67" s="165" t="s">
        <v>479</v>
      </c>
      <c r="D67" s="12">
        <v>39000</v>
      </c>
      <c r="E67" s="12">
        <v>39000</v>
      </c>
      <c r="F67" s="218">
        <f t="shared" si="4"/>
        <v>0</v>
      </c>
    </row>
    <row r="68" spans="1:6" ht="17.100000000000001" customHeight="1">
      <c r="A68" s="38" t="s">
        <v>347</v>
      </c>
      <c r="B68" s="267">
        <v>4122</v>
      </c>
      <c r="C68" s="165" t="s">
        <v>481</v>
      </c>
      <c r="D68" s="6">
        <v>113742.5</v>
      </c>
      <c r="E68" s="6">
        <v>113742.5</v>
      </c>
      <c r="F68" s="218">
        <f t="shared" ref="F68" si="5">D68-E68</f>
        <v>0</v>
      </c>
    </row>
    <row r="69" spans="1:6" ht="17.100000000000001" customHeight="1">
      <c r="A69" s="38" t="s">
        <v>347</v>
      </c>
      <c r="B69" s="267">
        <v>4122</v>
      </c>
      <c r="C69" s="165" t="s">
        <v>351</v>
      </c>
      <c r="D69" s="6">
        <v>401020</v>
      </c>
      <c r="E69" s="6">
        <v>401020</v>
      </c>
      <c r="F69" s="218">
        <f t="shared" si="4"/>
        <v>0</v>
      </c>
    </row>
    <row r="70" spans="1:6" ht="17.100000000000001" customHeight="1">
      <c r="A70" s="38" t="s">
        <v>347</v>
      </c>
      <c r="B70" s="267">
        <v>4122</v>
      </c>
      <c r="C70" s="165" t="s">
        <v>350</v>
      </c>
      <c r="D70" s="6">
        <v>3007800</v>
      </c>
      <c r="E70" s="6">
        <v>3007800</v>
      </c>
      <c r="F70" s="218">
        <f t="shared" ref="F70" si="6">D70-E70</f>
        <v>0</v>
      </c>
    </row>
    <row r="71" spans="1:6" ht="17.100000000000001" customHeight="1">
      <c r="A71" s="38" t="s">
        <v>347</v>
      </c>
      <c r="B71" s="267">
        <v>4122</v>
      </c>
      <c r="C71" s="165" t="s">
        <v>349</v>
      </c>
      <c r="D71" s="6">
        <v>550000</v>
      </c>
      <c r="E71" s="6">
        <v>550000</v>
      </c>
      <c r="F71" s="218">
        <f t="shared" ref="F71:F72" si="7">D71-E71</f>
        <v>0</v>
      </c>
    </row>
    <row r="72" spans="1:6" ht="17.100000000000001" customHeight="1">
      <c r="A72" s="38" t="s">
        <v>347</v>
      </c>
      <c r="B72" s="267">
        <v>4122</v>
      </c>
      <c r="C72" s="165" t="s">
        <v>480</v>
      </c>
      <c r="D72" s="6">
        <v>71000</v>
      </c>
      <c r="E72" s="6">
        <v>71000</v>
      </c>
      <c r="F72" s="218">
        <f t="shared" si="7"/>
        <v>0</v>
      </c>
    </row>
    <row r="73" spans="1:6" ht="17.100000000000001" customHeight="1" thickBot="1">
      <c r="A73" s="38" t="s">
        <v>347</v>
      </c>
      <c r="B73" s="268">
        <v>4222</v>
      </c>
      <c r="C73" s="165" t="s">
        <v>482</v>
      </c>
      <c r="D73" s="175">
        <v>3000000</v>
      </c>
      <c r="E73" s="175">
        <v>0</v>
      </c>
      <c r="F73" s="219">
        <f t="shared" ref="F73:F74" si="8">D73-E73</f>
        <v>3000000</v>
      </c>
    </row>
    <row r="74" spans="1:6" ht="17.100000000000001" customHeight="1" thickBot="1">
      <c r="A74" s="168" t="s">
        <v>327</v>
      </c>
      <c r="B74" s="169"/>
      <c r="C74" s="169"/>
      <c r="D74" s="173">
        <f>SUM(D65:D73)</f>
        <v>7319164.5</v>
      </c>
      <c r="E74" s="173">
        <f>SUM(E65:E73)</f>
        <v>4319164.5</v>
      </c>
      <c r="F74" s="235">
        <f t="shared" si="8"/>
        <v>3000000</v>
      </c>
    </row>
    <row r="75" spans="1:6" ht="17.100000000000001" customHeight="1"/>
    <row r="76" spans="1:6" ht="17.100000000000001" customHeight="1">
      <c r="A76" s="176" t="s">
        <v>352</v>
      </c>
      <c r="B76" s="53"/>
      <c r="C76" s="53"/>
    </row>
    <row r="77" spans="1:6">
      <c r="A77" s="33" t="s">
        <v>483</v>
      </c>
    </row>
    <row r="78" spans="1:6">
      <c r="A78" s="33" t="s">
        <v>353</v>
      </c>
    </row>
    <row r="79" spans="1:6">
      <c r="A79" s="33" t="s">
        <v>484</v>
      </c>
    </row>
    <row r="81" spans="1:6">
      <c r="A81" s="53" t="s">
        <v>485</v>
      </c>
    </row>
    <row r="82" spans="1:6">
      <c r="A82" s="33" t="s">
        <v>486</v>
      </c>
    </row>
    <row r="83" spans="1:6">
      <c r="A83" s="33" t="s">
        <v>487</v>
      </c>
    </row>
    <row r="85" spans="1:6" ht="48.75" customHeight="1">
      <c r="A85" s="497" t="s">
        <v>489</v>
      </c>
      <c r="B85" s="497"/>
      <c r="C85" s="497"/>
      <c r="D85" s="497"/>
      <c r="E85" s="497"/>
      <c r="F85" s="497"/>
    </row>
    <row r="86" spans="1:6" ht="34.5" customHeight="1">
      <c r="A86" s="498" t="s">
        <v>488</v>
      </c>
      <c r="B86" s="498"/>
      <c r="C86" s="498"/>
      <c r="D86" s="498"/>
      <c r="E86" s="498"/>
      <c r="F86" s="498"/>
    </row>
  </sheetData>
  <mergeCells count="3">
    <mergeCell ref="A58:F58"/>
    <mergeCell ref="A85:F85"/>
    <mergeCell ref="A86:F86"/>
  </mergeCells>
  <printOptions horizontalCentered="1"/>
  <pageMargins left="0.70866141732283472" right="0.70866141732283472" top="0.9055118110236221" bottom="0.74803149606299213" header="0.31496062992125984" footer="0.31496062992125984"/>
  <pageSetup paperSize="9" scale="70" fitToHeight="0" orientation="portrait" r:id="rId1"/>
  <headerFooter>
    <oddHeader>&amp;L&amp;G&amp;R&amp;"-,Tučné"Město Kostelec nad Orlicí
&amp;"-,Obyčejné"Palackého náměstí 38, 517 41 Kostelec nad Orlicí
IČO 00274968</oddHeader>
    <oddFooter>&amp;C&amp;P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zoomScaleNormal="100" workbookViewId="0">
      <selection activeCell="A32" sqref="A32:H34"/>
    </sheetView>
  </sheetViews>
  <sheetFormatPr defaultRowHeight="15"/>
  <cols>
    <col min="1" max="1" width="12.28515625" style="33" customWidth="1"/>
    <col min="2" max="3" width="12.42578125" style="33" bestFit="1" customWidth="1"/>
    <col min="4" max="4" width="11.5703125" style="33" customWidth="1"/>
    <col min="5" max="6" width="11.28515625" style="33" bestFit="1" customWidth="1"/>
    <col min="7" max="7" width="10" style="33" bestFit="1" customWidth="1"/>
    <col min="8" max="8" width="11.28515625" style="33" bestFit="1" customWidth="1"/>
    <col min="9" max="9" width="12.28515625" style="33" customWidth="1"/>
    <col min="10" max="16384" width="9.140625" style="33"/>
  </cols>
  <sheetData>
    <row r="1" spans="1:8" ht="15.75">
      <c r="A1" s="25" t="s">
        <v>362</v>
      </c>
    </row>
    <row r="3" spans="1:8">
      <c r="A3" s="33" t="s">
        <v>363</v>
      </c>
    </row>
    <row r="4" spans="1:8">
      <c r="A4" s="33" t="s">
        <v>365</v>
      </c>
    </row>
    <row r="5" spans="1:8">
      <c r="A5" s="33" t="s">
        <v>364</v>
      </c>
    </row>
    <row r="7" spans="1:8" ht="45.75" customHeight="1">
      <c r="A7" s="397" t="s">
        <v>490</v>
      </c>
      <c r="B7" s="397"/>
      <c r="C7" s="397"/>
      <c r="D7" s="397"/>
      <c r="E7" s="397"/>
      <c r="F7" s="397"/>
      <c r="G7" s="397"/>
      <c r="H7" s="397"/>
    </row>
    <row r="9" spans="1:8" ht="15.75">
      <c r="A9" s="25" t="s">
        <v>366</v>
      </c>
    </row>
    <row r="10" spans="1:8" ht="15.75" thickBot="1"/>
    <row r="11" spans="1:8" ht="15.75" customHeight="1">
      <c r="A11" s="506" t="s">
        <v>380</v>
      </c>
      <c r="B11" s="501" t="s">
        <v>367</v>
      </c>
      <c r="C11" s="501" t="s">
        <v>368</v>
      </c>
      <c r="D11" s="501" t="s">
        <v>369</v>
      </c>
      <c r="E11" s="501" t="s">
        <v>370</v>
      </c>
      <c r="F11" s="501"/>
      <c r="G11" s="501"/>
      <c r="H11" s="504"/>
    </row>
    <row r="12" spans="1:8" ht="30" customHeight="1" thickBot="1">
      <c r="A12" s="507"/>
      <c r="B12" s="502"/>
      <c r="C12" s="502"/>
      <c r="D12" s="502"/>
      <c r="E12" s="321" t="s">
        <v>371</v>
      </c>
      <c r="F12" s="321" t="s">
        <v>372</v>
      </c>
      <c r="G12" s="321" t="s">
        <v>379</v>
      </c>
      <c r="H12" s="177" t="s">
        <v>373</v>
      </c>
    </row>
    <row r="13" spans="1:8" ht="24.75" customHeight="1">
      <c r="A13" s="344" t="s">
        <v>374</v>
      </c>
      <c r="B13" s="341">
        <v>35066601.840000004</v>
      </c>
      <c r="C13" s="236">
        <v>35054382.079999998</v>
      </c>
      <c r="D13" s="236">
        <f t="shared" ref="D13:D14" si="0">C13-B13</f>
        <v>-12219.760000005364</v>
      </c>
      <c r="E13" s="236">
        <v>85269.68</v>
      </c>
      <c r="F13" s="236">
        <v>105879.09</v>
      </c>
      <c r="G13" s="236">
        <v>238861.88</v>
      </c>
      <c r="H13" s="237">
        <v>164585.28</v>
      </c>
    </row>
    <row r="14" spans="1:8">
      <c r="A14" s="345" t="s">
        <v>375</v>
      </c>
      <c r="B14" s="342">
        <v>9787034.4299999997</v>
      </c>
      <c r="C14" s="238">
        <v>9882809</v>
      </c>
      <c r="D14" s="238">
        <f t="shared" si="0"/>
        <v>95774.570000000298</v>
      </c>
      <c r="E14" s="238">
        <v>36302.01</v>
      </c>
      <c r="F14" s="238">
        <v>144793.47</v>
      </c>
      <c r="G14" s="238">
        <v>76827</v>
      </c>
      <c r="H14" s="239">
        <v>100000</v>
      </c>
    </row>
    <row r="15" spans="1:8">
      <c r="A15" s="345" t="s">
        <v>376</v>
      </c>
      <c r="B15" s="342">
        <v>7923912.5300000003</v>
      </c>
      <c r="C15" s="238">
        <v>7927866.9900000002</v>
      </c>
      <c r="D15" s="238">
        <f>C15-B15</f>
        <v>3954.4599999999627</v>
      </c>
      <c r="E15" s="238">
        <v>45101.11</v>
      </c>
      <c r="F15" s="238">
        <v>317895.81</v>
      </c>
      <c r="G15" s="238">
        <v>88858.79</v>
      </c>
      <c r="H15" s="239">
        <v>55881.24</v>
      </c>
    </row>
    <row r="16" spans="1:8">
      <c r="A16" s="345" t="s">
        <v>377</v>
      </c>
      <c r="B16" s="342">
        <v>4295915.67</v>
      </c>
      <c r="C16" s="238">
        <v>4307178</v>
      </c>
      <c r="D16" s="238">
        <f t="shared" ref="D16:D17" si="1">C16-B16</f>
        <v>11262.330000000075</v>
      </c>
      <c r="E16" s="238">
        <v>59448.93</v>
      </c>
      <c r="F16" s="238">
        <v>125928.65</v>
      </c>
      <c r="G16" s="238">
        <v>0</v>
      </c>
      <c r="H16" s="239">
        <v>0</v>
      </c>
    </row>
    <row r="17" spans="1:8" ht="15.75" thickBot="1">
      <c r="A17" s="346" t="s">
        <v>378</v>
      </c>
      <c r="B17" s="343">
        <v>4725708.01</v>
      </c>
      <c r="C17" s="240">
        <v>4725841.7699999996</v>
      </c>
      <c r="D17" s="240">
        <f t="shared" si="1"/>
        <v>133.75999999977648</v>
      </c>
      <c r="E17" s="240">
        <v>21026</v>
      </c>
      <c r="F17" s="240">
        <v>1015142.97</v>
      </c>
      <c r="G17" s="240">
        <v>0</v>
      </c>
      <c r="H17" s="241">
        <v>4300.25</v>
      </c>
    </row>
    <row r="19" spans="1:8" ht="34.5" customHeight="1">
      <c r="A19" s="498" t="s">
        <v>442</v>
      </c>
      <c r="B19" s="498"/>
      <c r="C19" s="498"/>
      <c r="D19" s="498"/>
      <c r="E19" s="498"/>
      <c r="F19" s="498"/>
      <c r="G19" s="498"/>
      <c r="H19" s="498"/>
    </row>
    <row r="20" spans="1:8">
      <c r="A20" s="33" t="s">
        <v>381</v>
      </c>
    </row>
    <row r="21" spans="1:8">
      <c r="A21" s="178" t="s">
        <v>430</v>
      </c>
    </row>
    <row r="22" spans="1:8">
      <c r="A22" s="179" t="s">
        <v>431</v>
      </c>
    </row>
    <row r="23" spans="1:8">
      <c r="A23" s="179" t="s">
        <v>432</v>
      </c>
    </row>
    <row r="25" spans="1:8" ht="15.75">
      <c r="A25" s="25" t="s">
        <v>388</v>
      </c>
    </row>
    <row r="26" spans="1:8" ht="15.75">
      <c r="A26" s="25"/>
    </row>
    <row r="27" spans="1:8">
      <c r="A27" s="508" t="s">
        <v>491</v>
      </c>
      <c r="B27" s="508"/>
      <c r="C27" s="508"/>
      <c r="D27" s="508"/>
      <c r="E27" s="508"/>
      <c r="F27" s="508"/>
      <c r="G27" s="508"/>
      <c r="H27" s="508"/>
    </row>
    <row r="28" spans="1:8">
      <c r="A28" s="271"/>
      <c r="B28" s="271"/>
      <c r="C28" s="271"/>
      <c r="D28" s="271"/>
      <c r="E28" s="271"/>
      <c r="F28" s="271"/>
      <c r="G28" s="271"/>
      <c r="H28" s="271"/>
    </row>
    <row r="29" spans="1:8">
      <c r="A29" s="22" t="s">
        <v>443</v>
      </c>
    </row>
    <row r="30" spans="1:8">
      <c r="A30" s="22" t="s">
        <v>389</v>
      </c>
    </row>
    <row r="31" spans="1:8" ht="15.75" thickBot="1"/>
    <row r="32" spans="1:8">
      <c r="A32" s="499"/>
      <c r="B32" s="501" t="s">
        <v>367</v>
      </c>
      <c r="C32" s="501" t="s">
        <v>368</v>
      </c>
      <c r="D32" s="501" t="s">
        <v>382</v>
      </c>
      <c r="E32" s="503"/>
      <c r="F32" s="503"/>
      <c r="G32" s="503"/>
      <c r="H32" s="504" t="s">
        <v>383</v>
      </c>
    </row>
    <row r="33" spans="1:8" ht="26.25" thickBot="1">
      <c r="A33" s="500"/>
      <c r="B33" s="502"/>
      <c r="C33" s="502"/>
      <c r="D33" s="321" t="s">
        <v>522</v>
      </c>
      <c r="E33" s="321" t="s">
        <v>384</v>
      </c>
      <c r="F33" s="321" t="s">
        <v>385</v>
      </c>
      <c r="G33" s="321" t="s">
        <v>386</v>
      </c>
      <c r="H33" s="505"/>
    </row>
    <row r="34" spans="1:8" ht="39" thickBot="1">
      <c r="A34" s="348" t="s">
        <v>387</v>
      </c>
      <c r="B34" s="347">
        <v>10458706.43</v>
      </c>
      <c r="C34" s="270">
        <v>10458862.560000001</v>
      </c>
      <c r="D34" s="270">
        <f>C34-B34</f>
        <v>156.13000000081956</v>
      </c>
      <c r="E34" s="270">
        <v>4067000</v>
      </c>
      <c r="F34" s="270">
        <v>2798744.95</v>
      </c>
      <c r="G34" s="270">
        <v>649140</v>
      </c>
      <c r="H34" s="322">
        <v>1983784.66</v>
      </c>
    </row>
    <row r="36" spans="1:8">
      <c r="A36" s="33" t="s">
        <v>521</v>
      </c>
    </row>
    <row r="37" spans="1:8">
      <c r="A37" s="33" t="s">
        <v>390</v>
      </c>
    </row>
    <row r="38" spans="1:8">
      <c r="A38" s="178" t="s">
        <v>430</v>
      </c>
    </row>
    <row r="39" spans="1:8">
      <c r="A39" s="179" t="s">
        <v>431</v>
      </c>
    </row>
    <row r="40" spans="1:8">
      <c r="A40" s="179" t="s">
        <v>433</v>
      </c>
    </row>
    <row r="41" spans="1:8">
      <c r="A41" s="179" t="s">
        <v>391</v>
      </c>
    </row>
  </sheetData>
  <mergeCells count="13">
    <mergeCell ref="A7:H7"/>
    <mergeCell ref="A19:H19"/>
    <mergeCell ref="A32:A33"/>
    <mergeCell ref="B32:B33"/>
    <mergeCell ref="C32:C33"/>
    <mergeCell ref="D32:G32"/>
    <mergeCell ref="H32:H33"/>
    <mergeCell ref="A11:A12"/>
    <mergeCell ref="B11:B12"/>
    <mergeCell ref="C11:C12"/>
    <mergeCell ref="D11:D12"/>
    <mergeCell ref="E11:H11"/>
    <mergeCell ref="A27:H2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Layout" zoomScaleNormal="100" workbookViewId="0">
      <selection activeCell="G10" sqref="G10"/>
    </sheetView>
  </sheetViews>
  <sheetFormatPr defaultRowHeight="15"/>
  <cols>
    <col min="1" max="9" width="9.140625" style="33"/>
    <col min="10" max="10" width="21.85546875" style="33" customWidth="1"/>
    <col min="11" max="16384" width="9.140625" style="33"/>
  </cols>
  <sheetData>
    <row r="1" spans="1:10" ht="15.75">
      <c r="A1" s="509" t="s">
        <v>492</v>
      </c>
      <c r="B1" s="509"/>
      <c r="C1" s="509"/>
      <c r="D1" s="509"/>
      <c r="E1" s="509"/>
      <c r="F1" s="509"/>
      <c r="G1" s="509"/>
      <c r="H1" s="509"/>
      <c r="I1" s="509"/>
      <c r="J1" s="509"/>
    </row>
    <row r="3" spans="1:10" ht="60.75" customHeight="1">
      <c r="A3" s="498" t="s">
        <v>493</v>
      </c>
      <c r="B3" s="498"/>
      <c r="C3" s="498"/>
      <c r="D3" s="498"/>
      <c r="E3" s="498"/>
      <c r="F3" s="498"/>
      <c r="G3" s="498"/>
      <c r="H3" s="498"/>
      <c r="I3" s="498"/>
      <c r="J3" s="498"/>
    </row>
    <row r="5" spans="1:10">
      <c r="A5" s="508" t="s">
        <v>392</v>
      </c>
      <c r="B5" s="508"/>
      <c r="C5" s="508"/>
      <c r="D5" s="508"/>
      <c r="E5" s="508"/>
      <c r="F5" s="508"/>
      <c r="G5" s="508"/>
      <c r="H5" s="508"/>
      <c r="I5" s="508"/>
      <c r="J5" s="508"/>
    </row>
    <row r="6" spans="1:10">
      <c r="A6" s="508" t="s">
        <v>494</v>
      </c>
      <c r="B6" s="508"/>
      <c r="C6" s="508"/>
      <c r="D6" s="508"/>
      <c r="E6" s="508"/>
      <c r="F6" s="508"/>
      <c r="G6" s="508"/>
      <c r="H6" s="508"/>
      <c r="I6" s="508"/>
      <c r="J6" s="508"/>
    </row>
    <row r="7" spans="1:10" s="53" customFormat="1">
      <c r="A7" s="510" t="s">
        <v>495</v>
      </c>
      <c r="B7" s="510"/>
      <c r="C7" s="510"/>
      <c r="D7" s="510"/>
      <c r="E7" s="510"/>
      <c r="F7" s="510"/>
      <c r="G7" s="510"/>
      <c r="H7" s="510"/>
      <c r="I7" s="510"/>
      <c r="J7" s="510"/>
    </row>
    <row r="8" spans="1:10" ht="17.100000000000001" customHeight="1">
      <c r="A8" s="301"/>
      <c r="B8" s="301"/>
      <c r="C8" s="301"/>
      <c r="D8" s="301"/>
      <c r="E8" s="301"/>
      <c r="F8" s="301"/>
      <c r="G8" s="301"/>
      <c r="H8" s="301"/>
      <c r="I8" s="301"/>
      <c r="J8" s="301"/>
    </row>
    <row r="9" spans="1:10" ht="17.100000000000001" customHeight="1"/>
    <row r="10" spans="1:10" ht="17.100000000000001" customHeight="1">
      <c r="A10" s="25" t="s">
        <v>393</v>
      </c>
    </row>
    <row r="11" spans="1:10" ht="17.100000000000001" customHeight="1">
      <c r="A11" s="25"/>
    </row>
    <row r="12" spans="1:10" ht="17.100000000000001" customHeight="1">
      <c r="A12" s="508" t="s">
        <v>496</v>
      </c>
      <c r="B12" s="508"/>
      <c r="C12" s="508"/>
      <c r="D12" s="508"/>
      <c r="E12" s="508"/>
      <c r="F12" s="508"/>
      <c r="G12" s="508"/>
      <c r="H12" s="508"/>
      <c r="I12" s="508"/>
      <c r="J12" s="508"/>
    </row>
    <row r="13" spans="1:10" ht="17.100000000000001" customHeight="1">
      <c r="A13" s="508" t="s">
        <v>497</v>
      </c>
      <c r="B13" s="508"/>
      <c r="C13" s="508"/>
      <c r="D13" s="508"/>
      <c r="E13" s="508"/>
      <c r="F13" s="508"/>
      <c r="G13" s="508"/>
      <c r="H13" s="508"/>
      <c r="I13" s="508"/>
      <c r="J13" s="508"/>
    </row>
    <row r="14" spans="1:10">
      <c r="A14" s="508" t="s">
        <v>498</v>
      </c>
      <c r="B14" s="508"/>
      <c r="C14" s="508"/>
      <c r="D14" s="508"/>
      <c r="E14" s="508"/>
      <c r="F14" s="508"/>
      <c r="G14" s="508"/>
      <c r="H14" s="508"/>
      <c r="I14" s="508"/>
      <c r="J14" s="508"/>
    </row>
    <row r="15" spans="1:10">
      <c r="A15" s="508" t="s">
        <v>499</v>
      </c>
      <c r="B15" s="508"/>
      <c r="C15" s="508"/>
      <c r="D15" s="508"/>
      <c r="E15" s="508"/>
      <c r="F15" s="508"/>
      <c r="G15" s="508"/>
      <c r="H15" s="508"/>
      <c r="I15" s="508"/>
      <c r="J15" s="508"/>
    </row>
    <row r="16" spans="1:10">
      <c r="A16" s="508" t="s">
        <v>500</v>
      </c>
      <c r="B16" s="508"/>
      <c r="C16" s="508"/>
      <c r="D16" s="508"/>
      <c r="E16" s="508"/>
      <c r="F16" s="508"/>
      <c r="G16" s="508"/>
      <c r="H16" s="508"/>
      <c r="I16" s="508"/>
      <c r="J16" s="508"/>
    </row>
    <row r="17" spans="1:10">
      <c r="A17" s="508" t="s">
        <v>501</v>
      </c>
      <c r="B17" s="508"/>
      <c r="C17" s="508"/>
      <c r="D17" s="508"/>
      <c r="E17" s="508"/>
      <c r="F17" s="508"/>
      <c r="G17" s="508"/>
      <c r="H17" s="508"/>
      <c r="I17" s="508"/>
      <c r="J17" s="508"/>
    </row>
    <row r="18" spans="1:10">
      <c r="A18" s="508" t="s">
        <v>502</v>
      </c>
      <c r="B18" s="508"/>
      <c r="C18" s="508"/>
      <c r="D18" s="508"/>
      <c r="E18" s="508"/>
      <c r="F18" s="508"/>
      <c r="G18" s="508"/>
      <c r="H18" s="508"/>
      <c r="I18" s="508"/>
      <c r="J18" s="508"/>
    </row>
    <row r="19" spans="1:10">
      <c r="A19" s="508" t="s">
        <v>503</v>
      </c>
      <c r="B19" s="508"/>
      <c r="C19" s="508"/>
      <c r="D19" s="508"/>
      <c r="E19" s="508"/>
      <c r="F19" s="508"/>
      <c r="G19" s="508"/>
      <c r="H19" s="508"/>
      <c r="I19" s="508"/>
      <c r="J19" s="508"/>
    </row>
    <row r="20" spans="1:10">
      <c r="A20" s="508" t="s">
        <v>504</v>
      </c>
      <c r="B20" s="508"/>
      <c r="C20" s="508"/>
      <c r="D20" s="508"/>
      <c r="E20" s="508"/>
      <c r="F20" s="508"/>
      <c r="G20" s="508"/>
      <c r="H20" s="508"/>
      <c r="I20" s="508"/>
      <c r="J20" s="508"/>
    </row>
    <row r="21" spans="1:10">
      <c r="A21" s="508" t="s">
        <v>505</v>
      </c>
      <c r="B21" s="508"/>
      <c r="C21" s="508"/>
      <c r="D21" s="508"/>
      <c r="E21" s="508"/>
      <c r="F21" s="508"/>
      <c r="G21" s="508"/>
      <c r="H21" s="508"/>
      <c r="I21" s="508"/>
      <c r="J21" s="508"/>
    </row>
    <row r="22" spans="1:10">
      <c r="A22" s="508" t="s">
        <v>506</v>
      </c>
      <c r="B22" s="508"/>
      <c r="C22" s="508"/>
      <c r="D22" s="508"/>
      <c r="E22" s="508"/>
      <c r="F22" s="508"/>
      <c r="G22" s="508"/>
      <c r="H22" s="508"/>
      <c r="I22" s="508"/>
      <c r="J22" s="508"/>
    </row>
    <row r="23" spans="1:10">
      <c r="A23" s="508" t="s">
        <v>507</v>
      </c>
      <c r="B23" s="508"/>
      <c r="C23" s="508"/>
      <c r="D23" s="508"/>
      <c r="E23" s="508"/>
      <c r="F23" s="508"/>
      <c r="G23" s="508"/>
      <c r="H23" s="508"/>
      <c r="I23" s="508"/>
      <c r="J23" s="508"/>
    </row>
    <row r="24" spans="1:10">
      <c r="A24" s="508" t="s">
        <v>508</v>
      </c>
      <c r="B24" s="508"/>
      <c r="C24" s="508"/>
      <c r="D24" s="508"/>
      <c r="E24" s="508"/>
      <c r="F24" s="508"/>
      <c r="G24" s="508"/>
      <c r="H24" s="508"/>
      <c r="I24" s="508"/>
      <c r="J24" s="508"/>
    </row>
    <row r="25" spans="1:10">
      <c r="A25" s="508" t="s">
        <v>509</v>
      </c>
      <c r="B25" s="508"/>
      <c r="C25" s="508"/>
      <c r="D25" s="508"/>
      <c r="E25" s="508"/>
      <c r="F25" s="508"/>
      <c r="G25" s="508"/>
      <c r="H25" s="508"/>
      <c r="I25" s="508"/>
      <c r="J25" s="508"/>
    </row>
    <row r="26" spans="1:10">
      <c r="A26" s="508" t="s">
        <v>510</v>
      </c>
      <c r="B26" s="508"/>
      <c r="C26" s="508"/>
      <c r="D26" s="508"/>
      <c r="E26" s="508"/>
      <c r="F26" s="508"/>
      <c r="G26" s="508"/>
      <c r="H26" s="508"/>
      <c r="I26" s="508"/>
      <c r="J26" s="508"/>
    </row>
    <row r="27" spans="1:10">
      <c r="A27" s="508" t="s">
        <v>511</v>
      </c>
      <c r="B27" s="508"/>
      <c r="C27" s="508"/>
      <c r="D27" s="508"/>
      <c r="E27" s="508"/>
      <c r="F27" s="508"/>
      <c r="G27" s="508"/>
      <c r="H27" s="508"/>
      <c r="I27" s="508"/>
      <c r="J27" s="508"/>
    </row>
    <row r="28" spans="1:10">
      <c r="A28" s="508" t="s">
        <v>512</v>
      </c>
      <c r="B28" s="508"/>
      <c r="C28" s="508"/>
      <c r="D28" s="508"/>
      <c r="E28" s="508"/>
      <c r="F28" s="508"/>
      <c r="G28" s="508"/>
      <c r="H28" s="508"/>
      <c r="I28" s="508"/>
      <c r="J28" s="508"/>
    </row>
    <row r="29" spans="1:10">
      <c r="A29" s="508" t="s">
        <v>513</v>
      </c>
      <c r="B29" s="508"/>
      <c r="C29" s="508"/>
      <c r="D29" s="508"/>
      <c r="E29" s="508"/>
      <c r="F29" s="508"/>
      <c r="G29" s="508"/>
      <c r="H29" s="508"/>
      <c r="I29" s="508"/>
      <c r="J29" s="508"/>
    </row>
    <row r="30" spans="1:10">
      <c r="A30" s="508" t="s">
        <v>514</v>
      </c>
      <c r="B30" s="508"/>
      <c r="C30" s="508"/>
      <c r="D30" s="508"/>
      <c r="E30" s="508"/>
      <c r="F30" s="508"/>
      <c r="G30" s="508"/>
      <c r="H30" s="508"/>
      <c r="I30" s="508"/>
      <c r="J30" s="508"/>
    </row>
    <row r="31" spans="1:10">
      <c r="A31" s="508" t="s">
        <v>515</v>
      </c>
      <c r="B31" s="508"/>
      <c r="C31" s="508"/>
      <c r="D31" s="508"/>
      <c r="E31" s="508"/>
      <c r="F31" s="508"/>
      <c r="G31" s="508"/>
      <c r="H31" s="508"/>
      <c r="I31" s="508"/>
      <c r="J31" s="508"/>
    </row>
    <row r="32" spans="1:10">
      <c r="A32" s="508" t="s">
        <v>516</v>
      </c>
      <c r="B32" s="508"/>
      <c r="C32" s="508"/>
      <c r="D32" s="508"/>
      <c r="E32" s="508"/>
      <c r="F32" s="508"/>
      <c r="G32" s="508"/>
      <c r="H32" s="508"/>
      <c r="I32" s="508"/>
      <c r="J32" s="508"/>
    </row>
    <row r="33" spans="1:10">
      <c r="A33" s="508" t="s">
        <v>517</v>
      </c>
      <c r="B33" s="508"/>
      <c r="C33" s="508"/>
      <c r="D33" s="508"/>
      <c r="E33" s="508"/>
      <c r="F33" s="508"/>
      <c r="G33" s="508"/>
      <c r="H33" s="508"/>
      <c r="I33" s="508"/>
      <c r="J33" s="508"/>
    </row>
    <row r="34" spans="1:10">
      <c r="A34" s="508" t="s">
        <v>518</v>
      </c>
      <c r="B34" s="508"/>
      <c r="C34" s="508"/>
      <c r="D34" s="508"/>
      <c r="E34" s="508"/>
      <c r="F34" s="508"/>
      <c r="G34" s="508"/>
      <c r="H34" s="508"/>
      <c r="I34" s="508"/>
      <c r="J34" s="508"/>
    </row>
    <row r="35" spans="1:10">
      <c r="A35" s="508" t="s">
        <v>519</v>
      </c>
      <c r="B35" s="508"/>
      <c r="C35" s="508"/>
      <c r="D35" s="508"/>
      <c r="E35" s="508"/>
      <c r="F35" s="508"/>
      <c r="G35" s="508"/>
      <c r="H35" s="508"/>
      <c r="I35" s="508"/>
      <c r="J35" s="508"/>
    </row>
    <row r="36" spans="1:10">
      <c r="A36" s="508" t="s">
        <v>394</v>
      </c>
      <c r="B36" s="508"/>
      <c r="C36" s="508"/>
      <c r="D36" s="508"/>
      <c r="E36" s="508"/>
      <c r="F36" s="508"/>
      <c r="G36" s="508"/>
      <c r="H36" s="508"/>
      <c r="I36" s="508"/>
      <c r="J36" s="508"/>
    </row>
    <row r="37" spans="1:10">
      <c r="A37" s="92"/>
    </row>
    <row r="39" spans="1:10" ht="45.75" customHeight="1">
      <c r="A39" s="397" t="s">
        <v>520</v>
      </c>
      <c r="B39" s="397"/>
      <c r="C39" s="397"/>
      <c r="D39" s="397"/>
      <c r="E39" s="397"/>
      <c r="F39" s="397"/>
      <c r="G39" s="397"/>
      <c r="H39" s="397"/>
      <c r="I39" s="397"/>
      <c r="J39" s="397"/>
    </row>
    <row r="40" spans="1:10">
      <c r="A40" s="92"/>
    </row>
    <row r="41" spans="1:10">
      <c r="A41" s="92"/>
    </row>
    <row r="43" spans="1:10">
      <c r="A43" s="92"/>
    </row>
    <row r="45" spans="1:10" ht="45.75" customHeight="1"/>
  </sheetData>
  <dataConsolidate/>
  <mergeCells count="31">
    <mergeCell ref="A34:J34"/>
    <mergeCell ref="A35:J35"/>
    <mergeCell ref="A36:J36"/>
    <mergeCell ref="A39:J39"/>
    <mergeCell ref="A28:J28"/>
    <mergeCell ref="A29:J29"/>
    <mergeCell ref="A30:J30"/>
    <mergeCell ref="A31:J31"/>
    <mergeCell ref="A32:J32"/>
    <mergeCell ref="A33:J33"/>
    <mergeCell ref="A27:J27"/>
    <mergeCell ref="A16:J16"/>
    <mergeCell ref="A17:J17"/>
    <mergeCell ref="A18:J18"/>
    <mergeCell ref="A19:J19"/>
    <mergeCell ref="A20:J20"/>
    <mergeCell ref="A21:J21"/>
    <mergeCell ref="A22:J22"/>
    <mergeCell ref="A23:J23"/>
    <mergeCell ref="A24:J24"/>
    <mergeCell ref="A25:J25"/>
    <mergeCell ref="A26:J26"/>
    <mergeCell ref="A15:J15"/>
    <mergeCell ref="A1:J1"/>
    <mergeCell ref="A3:J3"/>
    <mergeCell ref="A12:J12"/>
    <mergeCell ref="A13:J13"/>
    <mergeCell ref="A14:J14"/>
    <mergeCell ref="A5:J5"/>
    <mergeCell ref="A6:J6"/>
    <mergeCell ref="A7:J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Header>&amp;L&amp;G&amp;R&amp;"-,Tučné"Město Kostelec nad Orlicí&amp;"-,Obyčejné"
Palackého náměstí 38, 517 41 Kostelec nad Orlicí
IČO 00274968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Úvod stránka</vt:lpstr>
      <vt:lpstr>Příjmy</vt:lpstr>
      <vt:lpstr>Výdaje</vt:lpstr>
      <vt:lpstr>Majetek + zásoby</vt:lpstr>
      <vt:lpstr>Zúčtovací vztahy</vt:lpstr>
      <vt:lpstr>Účty a fondy</vt:lpstr>
      <vt:lpstr>Transfery</vt:lpstr>
      <vt:lpstr>Hosp. čin. + PO + zal.org.</vt:lpstr>
      <vt:lpstr> zpráva o výsl.překz. + přílohy</vt:lpstr>
      <vt:lpstr>' zpráva o výsl.překz. + přílohy'!Oblast_tisku</vt:lpstr>
      <vt:lpstr>'Hosp. čin. + PO + zal.org.'!Oblast_tisku</vt:lpstr>
      <vt:lpstr>'Majetek + zásoby'!Oblast_tisku</vt:lpstr>
      <vt:lpstr>Příjmy!Oblast_tisku</vt:lpstr>
      <vt:lpstr>Transfery!Oblast_tisku</vt:lpstr>
      <vt:lpstr>'Úvod stránka'!Oblast_tisku</vt:lpstr>
      <vt:lpstr>Výdaje!Oblast_tisku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Sedláčková Lenka Ing.</cp:lastModifiedBy>
  <cp:lastPrinted>2019-05-24T08:23:31Z</cp:lastPrinted>
  <dcterms:created xsi:type="dcterms:W3CDTF">2018-05-01T14:29:20Z</dcterms:created>
  <dcterms:modified xsi:type="dcterms:W3CDTF">2019-06-19T06:03:23Z</dcterms:modified>
</cp:coreProperties>
</file>