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O:\Závěrečný účet\2017\"/>
    </mc:Choice>
  </mc:AlternateContent>
  <bookViews>
    <workbookView xWindow="0" yWindow="0" windowWidth="19200" windowHeight="12180" tabRatio="672"/>
  </bookViews>
  <sheets>
    <sheet name="Úvod stránka" sheetId="3" r:id="rId1"/>
    <sheet name="Příjmy" sheetId="4" r:id="rId2"/>
    <sheet name="Výdaje" sheetId="5" r:id="rId3"/>
    <sheet name="Majetek + zásoby" sheetId="7" r:id="rId4"/>
    <sheet name="Zúčtovací vztahy" sheetId="8" r:id="rId5"/>
    <sheet name="Účty a fondy" sheetId="9" r:id="rId6"/>
    <sheet name="Transfery" sheetId="10" r:id="rId7"/>
    <sheet name="Hosp. čin. + PO + zal.org." sheetId="12" r:id="rId8"/>
    <sheet name=" zpráva o výsl.překz. + přílohy" sheetId="13" r:id="rId9"/>
  </sheets>
  <definedNames>
    <definedName name="_xlnm.Print_Area" localSheetId="8">' zpráva o výsl.překz. + přílohy'!$A$1:$J$45</definedName>
    <definedName name="_xlnm.Print_Area" localSheetId="7">'Hosp. čin. + PO + zal.org.'!$A$1:$H$41</definedName>
    <definedName name="_xlnm.Print_Area" localSheetId="3">'Majetek + zásoby'!$A$1:$G$41</definedName>
    <definedName name="_xlnm.Print_Area" localSheetId="1">Příjmy!$A$1:$G$148</definedName>
    <definedName name="_xlnm.Print_Area" localSheetId="6">Transfery!$A$1:$F$69</definedName>
    <definedName name="_xlnm.Print_Area" localSheetId="0">'Úvod stránka'!$A$1:$I$11</definedName>
    <definedName name="_xlnm.Print_Area" localSheetId="2">Výdaje!$A$1:$G$214</definedName>
  </definedNames>
  <calcPr calcId="152511"/>
</workbook>
</file>

<file path=xl/calcChain.xml><?xml version="1.0" encoding="utf-8"?>
<calcChain xmlns="http://schemas.openxmlformats.org/spreadsheetml/2006/main">
  <c r="D85" i="4" l="1"/>
  <c r="E85" i="4"/>
  <c r="C85" i="4"/>
  <c r="C72" i="4"/>
  <c r="D67" i="4"/>
  <c r="E67" i="4"/>
  <c r="C67" i="4"/>
  <c r="D44" i="4"/>
  <c r="E44" i="4"/>
  <c r="C44" i="4"/>
  <c r="F85" i="5"/>
  <c r="C87" i="4" l="1"/>
  <c r="E214" i="5"/>
  <c r="D214" i="5"/>
  <c r="C214" i="5"/>
  <c r="G213" i="5"/>
  <c r="F213" i="5"/>
  <c r="G212" i="5"/>
  <c r="F212" i="5"/>
  <c r="G41" i="7"/>
  <c r="E41" i="7"/>
  <c r="F41" i="7" s="1"/>
  <c r="F40" i="7"/>
  <c r="F39" i="7"/>
  <c r="F214" i="5" l="1"/>
  <c r="G214" i="5"/>
  <c r="D34" i="12"/>
  <c r="D17" i="12"/>
  <c r="D16" i="12"/>
  <c r="D15" i="12"/>
  <c r="D14" i="12"/>
  <c r="D13" i="12"/>
  <c r="D8" i="5" l="1"/>
  <c r="E8" i="5"/>
  <c r="C8" i="5"/>
  <c r="G7" i="5"/>
  <c r="F7" i="5"/>
  <c r="E10" i="4"/>
  <c r="G9" i="4"/>
  <c r="D10" i="4"/>
  <c r="F9" i="4"/>
  <c r="C10" i="4"/>
  <c r="C15" i="9"/>
  <c r="F53" i="10"/>
  <c r="F54" i="10"/>
  <c r="F56" i="10" l="1"/>
  <c r="F55" i="10"/>
  <c r="F52" i="10" l="1"/>
  <c r="F57" i="10"/>
  <c r="F59" i="10"/>
  <c r="F58" i="10"/>
  <c r="E61" i="10"/>
  <c r="D61" i="10"/>
  <c r="E40" i="10"/>
  <c r="D40" i="10"/>
  <c r="E20" i="10"/>
  <c r="D20" i="10"/>
  <c r="F60" i="10"/>
  <c r="F51" i="10"/>
  <c r="F17" i="10"/>
  <c r="F31" i="10"/>
  <c r="F29" i="10"/>
  <c r="F20" i="10" l="1"/>
  <c r="F61" i="10"/>
  <c r="F39" i="10"/>
  <c r="F38" i="10"/>
  <c r="F37" i="10"/>
  <c r="F36" i="10"/>
  <c r="F35" i="10"/>
  <c r="F34" i="10"/>
  <c r="F33" i="10"/>
  <c r="F32" i="10"/>
  <c r="F30" i="10"/>
  <c r="F28" i="10"/>
  <c r="F27" i="10"/>
  <c r="F26" i="10"/>
  <c r="F25" i="10"/>
  <c r="F16" i="10"/>
  <c r="F19" i="10"/>
  <c r="F5" i="10"/>
  <c r="F6" i="10"/>
  <c r="F7" i="10"/>
  <c r="F8" i="10"/>
  <c r="F9" i="10"/>
  <c r="F10" i="10"/>
  <c r="F11" i="10"/>
  <c r="F12" i="10"/>
  <c r="F13" i="10"/>
  <c r="F14" i="10"/>
  <c r="F15" i="10"/>
  <c r="F18" i="10"/>
  <c r="F4" i="10"/>
  <c r="F40" i="10" l="1"/>
  <c r="G85" i="5"/>
  <c r="D27" i="5"/>
  <c r="F22" i="5"/>
  <c r="E36" i="9"/>
  <c r="C36" i="9"/>
  <c r="D35" i="9"/>
  <c r="D34" i="9"/>
  <c r="D33" i="9"/>
  <c r="D32" i="9"/>
  <c r="D31" i="9"/>
  <c r="E26" i="9"/>
  <c r="C26" i="9"/>
  <c r="D25" i="9"/>
  <c r="D24" i="9"/>
  <c r="D23" i="9"/>
  <c r="D22" i="9"/>
  <c r="D21" i="9"/>
  <c r="D20" i="9"/>
  <c r="D8" i="9"/>
  <c r="E9" i="9"/>
  <c r="C9" i="9"/>
  <c r="D36" i="9" l="1"/>
  <c r="D26" i="9"/>
  <c r="D9" i="9"/>
  <c r="F46" i="8"/>
  <c r="F49" i="8"/>
  <c r="F48" i="8"/>
  <c r="F47" i="8"/>
  <c r="G55" i="8"/>
  <c r="E55" i="8"/>
  <c r="F54" i="8"/>
  <c r="F53" i="8"/>
  <c r="G51" i="8"/>
  <c r="E51" i="8"/>
  <c r="F50" i="8"/>
  <c r="F45" i="8"/>
  <c r="F44" i="8"/>
  <c r="F43" i="8"/>
  <c r="F42" i="8"/>
  <c r="F41" i="8"/>
  <c r="F40" i="8"/>
  <c r="F39" i="8"/>
  <c r="F38" i="8"/>
  <c r="F37" i="8"/>
  <c r="F36" i="8"/>
  <c r="F35" i="8"/>
  <c r="F26" i="8"/>
  <c r="G30" i="8"/>
  <c r="E30" i="8"/>
  <c r="F29" i="8"/>
  <c r="G27" i="8"/>
  <c r="E27" i="8"/>
  <c r="F25" i="8"/>
  <c r="F24" i="8"/>
  <c r="G16" i="8"/>
  <c r="F8" i="8"/>
  <c r="F9" i="8"/>
  <c r="F10" i="8"/>
  <c r="F11" i="8"/>
  <c r="F12" i="8"/>
  <c r="F13" i="8"/>
  <c r="F14" i="8"/>
  <c r="F15" i="8"/>
  <c r="E16" i="8"/>
  <c r="G21" i="8"/>
  <c r="E21" i="8"/>
  <c r="F20" i="8"/>
  <c r="F19" i="8"/>
  <c r="F18" i="8"/>
  <c r="F7" i="8"/>
  <c r="F6" i="8"/>
  <c r="F5" i="8"/>
  <c r="F4" i="8"/>
  <c r="G32" i="7"/>
  <c r="E32" i="7"/>
  <c r="F31" i="7"/>
  <c r="F30" i="7"/>
  <c r="F29" i="7"/>
  <c r="G27" i="7"/>
  <c r="E27" i="7"/>
  <c r="F26" i="7"/>
  <c r="F25" i="7"/>
  <c r="F24" i="7"/>
  <c r="G21" i="7"/>
  <c r="E21" i="7"/>
  <c r="F21" i="7" s="1"/>
  <c r="F20" i="7"/>
  <c r="F19" i="7"/>
  <c r="G17" i="7"/>
  <c r="E17" i="7"/>
  <c r="F17" i="7" s="1"/>
  <c r="F16" i="7"/>
  <c r="F15" i="7"/>
  <c r="F14" i="7"/>
  <c r="F13" i="7"/>
  <c r="F12" i="7"/>
  <c r="F11" i="7"/>
  <c r="F10" i="7"/>
  <c r="G8" i="7"/>
  <c r="E8" i="7"/>
  <c r="F7" i="7"/>
  <c r="F6" i="7"/>
  <c r="F5" i="7"/>
  <c r="F4" i="7"/>
  <c r="D203" i="5"/>
  <c r="E203" i="5"/>
  <c r="D200" i="5"/>
  <c r="E200" i="5"/>
  <c r="D195" i="5"/>
  <c r="E195" i="5"/>
  <c r="D193" i="5"/>
  <c r="E193" i="5"/>
  <c r="D187" i="5"/>
  <c r="E187" i="5"/>
  <c r="D184" i="5"/>
  <c r="E184" i="5"/>
  <c r="D182" i="5"/>
  <c r="E182" i="5"/>
  <c r="D179" i="5"/>
  <c r="D180" i="5" s="1"/>
  <c r="E179" i="5"/>
  <c r="E180" i="5" s="1"/>
  <c r="D163" i="5"/>
  <c r="E163" i="5"/>
  <c r="D157" i="5"/>
  <c r="E157" i="5"/>
  <c r="D149" i="5"/>
  <c r="E149" i="5"/>
  <c r="D145" i="5"/>
  <c r="E145" i="5"/>
  <c r="D140" i="5"/>
  <c r="E140" i="5"/>
  <c r="D130" i="5"/>
  <c r="E130" i="5"/>
  <c r="D128" i="5"/>
  <c r="E128" i="5"/>
  <c r="D122" i="5"/>
  <c r="E122" i="5"/>
  <c r="D118" i="5"/>
  <c r="E118" i="5"/>
  <c r="G136" i="5"/>
  <c r="F136" i="5"/>
  <c r="C193" i="5"/>
  <c r="C128" i="5"/>
  <c r="C203" i="5"/>
  <c r="G201" i="5"/>
  <c r="C200" i="5"/>
  <c r="G199" i="5"/>
  <c r="F199" i="5"/>
  <c r="G197" i="5"/>
  <c r="F197" i="5"/>
  <c r="C195" i="5"/>
  <c r="G194" i="5"/>
  <c r="F194" i="5"/>
  <c r="G191" i="5"/>
  <c r="G190" i="5"/>
  <c r="G189" i="5"/>
  <c r="F189" i="5"/>
  <c r="C187" i="5"/>
  <c r="F185" i="5"/>
  <c r="C182" i="5"/>
  <c r="G181" i="5"/>
  <c r="F181" i="5"/>
  <c r="G177" i="5"/>
  <c r="G176" i="5"/>
  <c r="G175" i="5"/>
  <c r="G174" i="5"/>
  <c r="G173" i="5"/>
  <c r="G170" i="5"/>
  <c r="G169" i="5"/>
  <c r="F169" i="5"/>
  <c r="G168" i="5"/>
  <c r="G167" i="5"/>
  <c r="G166" i="5"/>
  <c r="G171" i="5"/>
  <c r="F171" i="5"/>
  <c r="C130" i="5"/>
  <c r="G162" i="5"/>
  <c r="C163" i="5"/>
  <c r="G161" i="5"/>
  <c r="F161" i="5"/>
  <c r="G159" i="5"/>
  <c r="F159" i="5"/>
  <c r="G155" i="5"/>
  <c r="F155" i="5"/>
  <c r="G154" i="5"/>
  <c r="F154" i="5"/>
  <c r="G153" i="5"/>
  <c r="F153" i="5"/>
  <c r="G152" i="5"/>
  <c r="F152" i="5"/>
  <c r="C149" i="5"/>
  <c r="G148" i="5"/>
  <c r="G147" i="5"/>
  <c r="F147" i="5"/>
  <c r="G146" i="5"/>
  <c r="G138" i="5"/>
  <c r="F138" i="5"/>
  <c r="G134" i="5"/>
  <c r="F134" i="5"/>
  <c r="G132" i="5"/>
  <c r="G133" i="5"/>
  <c r="F133" i="5"/>
  <c r="G129" i="5"/>
  <c r="F129" i="5"/>
  <c r="G126" i="5"/>
  <c r="F126" i="5"/>
  <c r="G125" i="5"/>
  <c r="F125" i="5"/>
  <c r="G127" i="5"/>
  <c r="F127" i="5"/>
  <c r="C122" i="5"/>
  <c r="G121" i="5"/>
  <c r="F121" i="5"/>
  <c r="G120" i="5"/>
  <c r="G117" i="5"/>
  <c r="F117" i="5"/>
  <c r="G116" i="5"/>
  <c r="G115" i="5"/>
  <c r="F115" i="5"/>
  <c r="D109" i="5"/>
  <c r="D110" i="5" s="1"/>
  <c r="E109" i="5"/>
  <c r="E110" i="5" s="1"/>
  <c r="C109" i="5"/>
  <c r="G108" i="5"/>
  <c r="G202" i="5"/>
  <c r="G198" i="5"/>
  <c r="F198" i="5"/>
  <c r="G196" i="5"/>
  <c r="F196" i="5"/>
  <c r="G192" i="5"/>
  <c r="F192" i="5"/>
  <c r="G186" i="5"/>
  <c r="F186" i="5"/>
  <c r="C184" i="5"/>
  <c r="G183" i="5"/>
  <c r="F183" i="5"/>
  <c r="C179" i="5"/>
  <c r="C180" i="5" s="1"/>
  <c r="G178" i="5"/>
  <c r="G172" i="5"/>
  <c r="F172" i="5"/>
  <c r="G165" i="5"/>
  <c r="G160" i="5"/>
  <c r="F160" i="5"/>
  <c r="G158" i="5"/>
  <c r="F158" i="5"/>
  <c r="C157" i="5"/>
  <c r="G156" i="5"/>
  <c r="F156" i="5"/>
  <c r="G151" i="5"/>
  <c r="F151" i="5"/>
  <c r="G150" i="5"/>
  <c r="F150" i="5"/>
  <c r="C145" i="5"/>
  <c r="G144" i="5"/>
  <c r="F144" i="5"/>
  <c r="G143" i="5"/>
  <c r="F143" i="5"/>
  <c r="G142" i="5"/>
  <c r="G141" i="5"/>
  <c r="F141" i="5"/>
  <c r="C140" i="5"/>
  <c r="G139" i="5"/>
  <c r="F139" i="5"/>
  <c r="G137" i="5"/>
  <c r="F137" i="5"/>
  <c r="G135" i="5"/>
  <c r="F135" i="5"/>
  <c r="G131" i="5"/>
  <c r="G124" i="5"/>
  <c r="F124" i="5"/>
  <c r="G119" i="5"/>
  <c r="F119" i="5"/>
  <c r="C118" i="5"/>
  <c r="G114" i="5"/>
  <c r="F114" i="5"/>
  <c r="E113" i="5"/>
  <c r="D113" i="5"/>
  <c r="C113" i="5"/>
  <c r="G112" i="5"/>
  <c r="G111" i="5"/>
  <c r="F111" i="5"/>
  <c r="G107" i="5"/>
  <c r="G93" i="4"/>
  <c r="F93" i="4"/>
  <c r="C145" i="4"/>
  <c r="D143" i="4"/>
  <c r="E143" i="4"/>
  <c r="C143" i="4"/>
  <c r="D140" i="4"/>
  <c r="E140" i="4"/>
  <c r="C140" i="4"/>
  <c r="E137" i="4"/>
  <c r="C137" i="4"/>
  <c r="D135" i="4"/>
  <c r="E135" i="4"/>
  <c r="C135" i="4"/>
  <c r="D132" i="4"/>
  <c r="E132" i="4"/>
  <c r="C132" i="4"/>
  <c r="C133" i="4" s="1"/>
  <c r="D127" i="4"/>
  <c r="E127" i="4"/>
  <c r="C127" i="4"/>
  <c r="D122" i="4"/>
  <c r="E122" i="4"/>
  <c r="C122" i="4"/>
  <c r="D118" i="4"/>
  <c r="E118" i="4"/>
  <c r="C118" i="4"/>
  <c r="D113" i="4"/>
  <c r="E113" i="4"/>
  <c r="C113" i="4"/>
  <c r="C107" i="4"/>
  <c r="C104" i="4"/>
  <c r="D102" i="4"/>
  <c r="E102" i="4"/>
  <c r="C102" i="4"/>
  <c r="D100" i="4"/>
  <c r="E100" i="4"/>
  <c r="C100" i="4"/>
  <c r="D97" i="4"/>
  <c r="E97" i="4"/>
  <c r="C97" i="4"/>
  <c r="G142" i="4"/>
  <c r="F142" i="4"/>
  <c r="G141" i="4"/>
  <c r="F141" i="4"/>
  <c r="G139" i="4"/>
  <c r="F139" i="4"/>
  <c r="G136" i="4"/>
  <c r="G134" i="4"/>
  <c r="F134" i="4"/>
  <c r="G131" i="4"/>
  <c r="G130" i="4"/>
  <c r="F130" i="4"/>
  <c r="G129" i="4"/>
  <c r="F129" i="4"/>
  <c r="G126" i="4"/>
  <c r="F126" i="4"/>
  <c r="G96" i="4"/>
  <c r="G98" i="4"/>
  <c r="G99" i="4"/>
  <c r="G101" i="4"/>
  <c r="G108" i="4"/>
  <c r="G109" i="4"/>
  <c r="G110" i="4"/>
  <c r="G111" i="4"/>
  <c r="G112" i="4"/>
  <c r="G114" i="4"/>
  <c r="G116" i="4"/>
  <c r="G117" i="4"/>
  <c r="G119" i="4"/>
  <c r="G120" i="4"/>
  <c r="G121" i="4"/>
  <c r="G125" i="4"/>
  <c r="F96" i="4"/>
  <c r="F98" i="4"/>
  <c r="F99" i="4"/>
  <c r="F101" i="4"/>
  <c r="F108" i="4"/>
  <c r="F109" i="4"/>
  <c r="F111" i="4"/>
  <c r="F112" i="4"/>
  <c r="F114" i="4"/>
  <c r="F119" i="4"/>
  <c r="F120" i="4"/>
  <c r="F121" i="4"/>
  <c r="F125" i="4"/>
  <c r="G95" i="4"/>
  <c r="F95" i="4"/>
  <c r="G94" i="4"/>
  <c r="F94" i="4"/>
  <c r="E98" i="5"/>
  <c r="C98" i="5"/>
  <c r="G97" i="5"/>
  <c r="D96" i="5"/>
  <c r="E96" i="5"/>
  <c r="C96" i="5"/>
  <c r="G95" i="5"/>
  <c r="F95" i="5"/>
  <c r="G93" i="5"/>
  <c r="F93" i="5"/>
  <c r="G92" i="5"/>
  <c r="F92" i="5"/>
  <c r="G91" i="5"/>
  <c r="F91" i="5"/>
  <c r="G90" i="5"/>
  <c r="G94" i="5"/>
  <c r="F90" i="5"/>
  <c r="F94" i="5"/>
  <c r="G89" i="5"/>
  <c r="F89" i="5"/>
  <c r="G130" i="5" l="1"/>
  <c r="E164" i="5"/>
  <c r="D146" i="4"/>
  <c r="F135" i="4"/>
  <c r="E138" i="4"/>
  <c r="G143" i="4"/>
  <c r="F102" i="4"/>
  <c r="G113" i="4"/>
  <c r="G132" i="4"/>
  <c r="F132" i="4"/>
  <c r="G118" i="4"/>
  <c r="E105" i="4"/>
  <c r="E128" i="4"/>
  <c r="D128" i="4"/>
  <c r="F143" i="4"/>
  <c r="F97" i="4"/>
  <c r="D133" i="4"/>
  <c r="F133" i="4" s="1"/>
  <c r="D164" i="5"/>
  <c r="E204" i="5"/>
  <c r="F100" i="4"/>
  <c r="G137" i="4"/>
  <c r="F118" i="4"/>
  <c r="C128" i="4"/>
  <c r="C146" i="4"/>
  <c r="G97" i="4"/>
  <c r="D105" i="4"/>
  <c r="F113" i="4"/>
  <c r="G122" i="4"/>
  <c r="E133" i="4"/>
  <c r="G133" i="4" s="1"/>
  <c r="D138" i="4"/>
  <c r="C138" i="4"/>
  <c r="E146" i="4"/>
  <c r="G149" i="5"/>
  <c r="E123" i="5"/>
  <c r="F182" i="5"/>
  <c r="D188" i="5"/>
  <c r="D204" i="5"/>
  <c r="D123" i="5"/>
  <c r="G96" i="5"/>
  <c r="G102" i="4"/>
  <c r="C105" i="4"/>
  <c r="G135" i="4"/>
  <c r="G140" i="4"/>
  <c r="F55" i="8"/>
  <c r="F30" i="8"/>
  <c r="F51" i="8"/>
  <c r="F27" i="8"/>
  <c r="F16" i="8"/>
  <c r="F21" i="8"/>
  <c r="F32" i="7"/>
  <c r="F8" i="7"/>
  <c r="F27" i="7"/>
  <c r="G195" i="5"/>
  <c r="C204" i="5"/>
  <c r="F195" i="5"/>
  <c r="E188" i="5"/>
  <c r="G182" i="5"/>
  <c r="C164" i="5"/>
  <c r="F149" i="5"/>
  <c r="C188" i="5"/>
  <c r="C123" i="5"/>
  <c r="F187" i="5"/>
  <c r="F130" i="5"/>
  <c r="F140" i="5"/>
  <c r="G184" i="5"/>
  <c r="F122" i="5"/>
  <c r="G109" i="5"/>
  <c r="F145" i="5"/>
  <c r="F200" i="5"/>
  <c r="C110" i="5"/>
  <c r="G110" i="5" s="1"/>
  <c r="F118" i="5"/>
  <c r="F96" i="5"/>
  <c r="E99" i="5"/>
  <c r="G157" i="5"/>
  <c r="F193" i="5"/>
  <c r="C99" i="5"/>
  <c r="G163" i="5"/>
  <c r="D99" i="5"/>
  <c r="G98" i="5"/>
  <c r="F163" i="5"/>
  <c r="F184" i="5"/>
  <c r="G118" i="5"/>
  <c r="G128" i="5"/>
  <c r="G179" i="5"/>
  <c r="F113" i="5"/>
  <c r="F128" i="5"/>
  <c r="G140" i="5"/>
  <c r="G145" i="5"/>
  <c r="F157" i="5"/>
  <c r="F179" i="5"/>
  <c r="G193" i="5"/>
  <c r="G200" i="5"/>
  <c r="G113" i="5"/>
  <c r="G122" i="5"/>
  <c r="G180" i="5"/>
  <c r="F180" i="5"/>
  <c r="G187" i="5"/>
  <c r="G203" i="5"/>
  <c r="G127" i="4"/>
  <c r="F127" i="4"/>
  <c r="F140" i="4"/>
  <c r="F122" i="4"/>
  <c r="G100" i="4"/>
  <c r="D87" i="5"/>
  <c r="E87" i="5"/>
  <c r="C87" i="5"/>
  <c r="G86" i="5"/>
  <c r="F86" i="5"/>
  <c r="D84" i="5"/>
  <c r="E84" i="5"/>
  <c r="C84" i="5"/>
  <c r="G83" i="5"/>
  <c r="F83" i="5"/>
  <c r="G82" i="5"/>
  <c r="F82" i="5"/>
  <c r="G81" i="5"/>
  <c r="F81" i="5"/>
  <c r="G77" i="5"/>
  <c r="D80" i="5"/>
  <c r="E80" i="5"/>
  <c r="C80" i="5"/>
  <c r="G79" i="5"/>
  <c r="F79" i="5"/>
  <c r="G78" i="5"/>
  <c r="G76" i="5"/>
  <c r="F76" i="5"/>
  <c r="G75" i="5"/>
  <c r="F75" i="5"/>
  <c r="G73" i="5"/>
  <c r="F73" i="5"/>
  <c r="G72" i="5"/>
  <c r="G71" i="5"/>
  <c r="G70" i="5"/>
  <c r="F70" i="5"/>
  <c r="G69" i="5"/>
  <c r="F69" i="5"/>
  <c r="G68" i="5"/>
  <c r="F68" i="5"/>
  <c r="F105" i="4" l="1"/>
  <c r="F146" i="4"/>
  <c r="F138" i="4"/>
  <c r="G138" i="4"/>
  <c r="G105" i="4"/>
  <c r="F128" i="4"/>
  <c r="D148" i="4"/>
  <c r="G128" i="4"/>
  <c r="E148" i="4"/>
  <c r="D206" i="5"/>
  <c r="G146" i="4"/>
  <c r="C206" i="5"/>
  <c r="C148" i="4"/>
  <c r="E206" i="5"/>
  <c r="G99" i="5"/>
  <c r="F188" i="5"/>
  <c r="G204" i="5"/>
  <c r="G87" i="5"/>
  <c r="F164" i="5"/>
  <c r="G80" i="5"/>
  <c r="F87" i="5"/>
  <c r="F84" i="5"/>
  <c r="G188" i="5"/>
  <c r="F99" i="5"/>
  <c r="G84" i="5"/>
  <c r="G164" i="5"/>
  <c r="F123" i="5"/>
  <c r="G123" i="5"/>
  <c r="F204" i="5"/>
  <c r="F80" i="5"/>
  <c r="E67" i="5"/>
  <c r="D67" i="5"/>
  <c r="C67" i="5"/>
  <c r="G66" i="5"/>
  <c r="G65" i="5"/>
  <c r="G64" i="5"/>
  <c r="F64" i="5"/>
  <c r="G63" i="5"/>
  <c r="F63" i="5"/>
  <c r="G62" i="5"/>
  <c r="G61" i="5"/>
  <c r="G60" i="5"/>
  <c r="D59" i="5"/>
  <c r="E59" i="5"/>
  <c r="C59" i="5"/>
  <c r="G58" i="5"/>
  <c r="F58" i="5"/>
  <c r="G57" i="5"/>
  <c r="F57" i="5"/>
  <c r="G56" i="5"/>
  <c r="F56" i="5"/>
  <c r="F55" i="5"/>
  <c r="G55" i="5"/>
  <c r="G53" i="5"/>
  <c r="F53" i="5"/>
  <c r="G52" i="5"/>
  <c r="F52" i="5"/>
  <c r="G51" i="5"/>
  <c r="F51" i="5"/>
  <c r="G50" i="5"/>
  <c r="F50" i="5"/>
  <c r="G49" i="5"/>
  <c r="F49" i="5"/>
  <c r="G48" i="5"/>
  <c r="F48" i="5"/>
  <c r="G47" i="5"/>
  <c r="F47" i="5"/>
  <c r="G46" i="5"/>
  <c r="F46" i="5"/>
  <c r="G45" i="5"/>
  <c r="F45" i="5"/>
  <c r="G44" i="5"/>
  <c r="F44" i="5"/>
  <c r="G43" i="5"/>
  <c r="F43" i="5"/>
  <c r="G42" i="5"/>
  <c r="F42" i="5"/>
  <c r="G41" i="5"/>
  <c r="F41" i="5"/>
  <c r="G40" i="5"/>
  <c r="F40" i="5"/>
  <c r="G39" i="5"/>
  <c r="F39" i="5"/>
  <c r="G38" i="5"/>
  <c r="F38" i="5"/>
  <c r="G37" i="5"/>
  <c r="F37" i="5"/>
  <c r="G36" i="5"/>
  <c r="F36" i="5"/>
  <c r="G35" i="5"/>
  <c r="F35" i="5"/>
  <c r="G34" i="5"/>
  <c r="F34" i="5"/>
  <c r="G33" i="5"/>
  <c r="F33" i="5"/>
  <c r="G32" i="5"/>
  <c r="F32" i="5"/>
  <c r="G31" i="5"/>
  <c r="F31" i="5"/>
  <c r="G30" i="5"/>
  <c r="F30" i="5"/>
  <c r="G29" i="5"/>
  <c r="F29" i="5"/>
  <c r="G28" i="5"/>
  <c r="F28" i="5"/>
  <c r="F26" i="5"/>
  <c r="E27" i="5"/>
  <c r="G26" i="5"/>
  <c r="C27" i="5"/>
  <c r="G25" i="5"/>
  <c r="F25" i="5"/>
  <c r="G24" i="5"/>
  <c r="F24" i="5"/>
  <c r="G23" i="5"/>
  <c r="F23" i="5"/>
  <c r="G22" i="5"/>
  <c r="G21" i="5"/>
  <c r="F21" i="5"/>
  <c r="G20" i="5"/>
  <c r="F20" i="5"/>
  <c r="G19" i="5"/>
  <c r="F19" i="5"/>
  <c r="G18" i="5"/>
  <c r="F18" i="5"/>
  <c r="G17" i="5"/>
  <c r="F17" i="5"/>
  <c r="G6" i="5"/>
  <c r="F6" i="5"/>
  <c r="G5" i="5"/>
  <c r="F5" i="5"/>
  <c r="E84" i="4"/>
  <c r="C84" i="4"/>
  <c r="D81" i="4"/>
  <c r="E81" i="4"/>
  <c r="C81" i="4"/>
  <c r="D71" i="4"/>
  <c r="E71" i="4"/>
  <c r="C71" i="4"/>
  <c r="C66" i="4"/>
  <c r="D64" i="4"/>
  <c r="E64" i="4"/>
  <c r="C64" i="4"/>
  <c r="D56" i="4"/>
  <c r="E56" i="4"/>
  <c r="C56" i="4"/>
  <c r="D54" i="4"/>
  <c r="E54" i="4"/>
  <c r="C54" i="4"/>
  <c r="D43" i="4"/>
  <c r="E43" i="4"/>
  <c r="C43" i="4"/>
  <c r="D41" i="4"/>
  <c r="E41" i="4"/>
  <c r="C41" i="4"/>
  <c r="D26" i="4"/>
  <c r="E26" i="4"/>
  <c r="C26" i="4"/>
  <c r="D24" i="4"/>
  <c r="E24" i="4"/>
  <c r="C24" i="4"/>
  <c r="F148" i="4" l="1"/>
  <c r="G56" i="4"/>
  <c r="G148" i="4"/>
  <c r="F26" i="4"/>
  <c r="F43" i="4"/>
  <c r="F41" i="4"/>
  <c r="E88" i="5"/>
  <c r="E101" i="5" s="1"/>
  <c r="D88" i="5"/>
  <c r="D101" i="5" s="1"/>
  <c r="G206" i="5"/>
  <c r="F206" i="5"/>
  <c r="C88" i="5"/>
  <c r="C101" i="5" s="1"/>
  <c r="F54" i="4"/>
  <c r="F64" i="4"/>
  <c r="G81" i="4"/>
  <c r="F24" i="4"/>
  <c r="G41" i="4"/>
  <c r="G43" i="4"/>
  <c r="F56" i="4"/>
  <c r="G71" i="4"/>
  <c r="G84" i="4"/>
  <c r="F59" i="5"/>
  <c r="F27" i="5"/>
  <c r="G8" i="5"/>
  <c r="G27" i="5"/>
  <c r="G59" i="5"/>
  <c r="F8" i="5"/>
  <c r="F67" i="5"/>
  <c r="G67" i="5"/>
  <c r="G26" i="4"/>
  <c r="G64" i="4"/>
  <c r="G54" i="4"/>
  <c r="F71" i="4"/>
  <c r="G24" i="4"/>
  <c r="F81" i="4"/>
  <c r="G83" i="4"/>
  <c r="G82" i="4"/>
  <c r="G80" i="4"/>
  <c r="G79" i="4"/>
  <c r="F79" i="4"/>
  <c r="G78" i="4"/>
  <c r="G77" i="4"/>
  <c r="G76" i="4"/>
  <c r="G75" i="4"/>
  <c r="F75" i="4"/>
  <c r="G74" i="4"/>
  <c r="D72" i="4"/>
  <c r="D87" i="4" s="1"/>
  <c r="E72" i="4"/>
  <c r="E87" i="4" s="1"/>
  <c r="G70" i="4"/>
  <c r="G69" i="4"/>
  <c r="F69" i="4"/>
  <c r="F63" i="4"/>
  <c r="G63" i="4"/>
  <c r="G60" i="4"/>
  <c r="F60" i="4"/>
  <c r="G59" i="4"/>
  <c r="G58" i="4"/>
  <c r="G55" i="4"/>
  <c r="F55" i="4"/>
  <c r="G53" i="4"/>
  <c r="F53" i="4"/>
  <c r="G52" i="4"/>
  <c r="F52" i="4"/>
  <c r="G51" i="4"/>
  <c r="F51" i="4"/>
  <c r="G50" i="4"/>
  <c r="F50" i="4"/>
  <c r="G49" i="4"/>
  <c r="F49" i="4"/>
  <c r="G48" i="4"/>
  <c r="F48" i="4"/>
  <c r="G47" i="4"/>
  <c r="F47" i="4"/>
  <c r="G72" i="4" l="1"/>
  <c r="G85" i="4"/>
  <c r="G88" i="5"/>
  <c r="F88" i="5"/>
  <c r="G101" i="5"/>
  <c r="F101" i="5"/>
  <c r="F72" i="4"/>
  <c r="F67" i="4"/>
  <c r="G67" i="4"/>
  <c r="F85" i="4"/>
  <c r="G46" i="4"/>
  <c r="F46" i="4"/>
  <c r="G87" i="4" l="1"/>
  <c r="F87" i="4"/>
  <c r="G44" i="4"/>
  <c r="F44" i="4"/>
  <c r="G8" i="4"/>
  <c r="F8" i="4"/>
  <c r="G7" i="4"/>
  <c r="G6" i="4"/>
  <c r="F7" i="4"/>
  <c r="F10" i="4" l="1"/>
  <c r="G10" i="4"/>
  <c r="G5" i="4"/>
  <c r="F5" i="4"/>
  <c r="F6" i="4"/>
</calcChain>
</file>

<file path=xl/sharedStrings.xml><?xml version="1.0" encoding="utf-8"?>
<sst xmlns="http://schemas.openxmlformats.org/spreadsheetml/2006/main" count="879" uniqueCount="598">
  <si>
    <t>ZÁVĚREČNÝ ÚČET ZA ROK 2017</t>
  </si>
  <si>
    <t>(v Kč)</t>
  </si>
  <si>
    <t>1. Rozpočtové hospodaření dle tříd - PŘÍJMY 2017</t>
  </si>
  <si>
    <t>Třída</t>
  </si>
  <si>
    <t>Skutečnost</t>
  </si>
  <si>
    <t>% SR</t>
  </si>
  <si>
    <t>% UR</t>
  </si>
  <si>
    <t>1-DAŇOVÉ PŘÍJMY</t>
  </si>
  <si>
    <t>2-NEDAŇOVÉ PŘÍJMY</t>
  </si>
  <si>
    <t>3-KAPITÁLOVÉ PŘÍJMY</t>
  </si>
  <si>
    <t>4-PŘIJATÉ TRANSFERY</t>
  </si>
  <si>
    <t>CELKEM PŘÍJMY</t>
  </si>
  <si>
    <t>1.1. Příjmy dle druhového třídění rozpočtové skladby za rok 2017</t>
  </si>
  <si>
    <t>Položky</t>
  </si>
  <si>
    <t>2. Rozpočtové hospodaření dle tříd - VÝDAJE 2017</t>
  </si>
  <si>
    <t>5-BĚŽNÉ VÝDAJE</t>
  </si>
  <si>
    <t>6-KAPITÁLOVÉ VÝDAJE</t>
  </si>
  <si>
    <t>CELKEM VÝDAJE</t>
  </si>
  <si>
    <t>2.1. Výdaje dle druhového třídění rozpočtové skladby za rok 2017</t>
  </si>
  <si>
    <t>5021 - Ostatní osobní výdaje</t>
  </si>
  <si>
    <t>5136 - Knihy, učební pomůcky a tisk</t>
  </si>
  <si>
    <t>5161 - Poštovní služby</t>
  </si>
  <si>
    <t>5163 - Služby peněžních ústavů</t>
  </si>
  <si>
    <t>5164 - Nájemné</t>
  </si>
  <si>
    <t>5169 - Nákup ostatních služeb</t>
  </si>
  <si>
    <t>5172 - Programové vybavení</t>
  </si>
  <si>
    <t>5175 - Pohoštění</t>
  </si>
  <si>
    <t>5176 - Účast. poplatky na konference</t>
  </si>
  <si>
    <t>6130 - Pozemky</t>
  </si>
  <si>
    <t>2.2. Výdaje dle odvětvového třídění rozpočtové skladby za rok 2017</t>
  </si>
  <si>
    <t>3. Financování 2017</t>
  </si>
  <si>
    <t>Název položky</t>
  </si>
  <si>
    <t>FINANCOVÁNÍ CELKEM</t>
  </si>
  <si>
    <t>4. Majetek</t>
  </si>
  <si>
    <t>Počáteční stav</t>
  </si>
  <si>
    <t>Obrat</t>
  </si>
  <si>
    <t>Konečný stav</t>
  </si>
  <si>
    <t>Dlouhodobý nehmotný majetek</t>
  </si>
  <si>
    <t>Dlouhodobý finanční majetek</t>
  </si>
  <si>
    <t>Oprávky k dlouhodobému nehmotnému majetku</t>
  </si>
  <si>
    <t>Oprávky k dlouhodobému hmotnému majetku</t>
  </si>
  <si>
    <t>Krátkodobé pohledávky</t>
  </si>
  <si>
    <t>Dlouhodobé pohledávky</t>
  </si>
  <si>
    <t>Krátkodobé závazky</t>
  </si>
  <si>
    <t>Název fondu</t>
  </si>
  <si>
    <t>Položka</t>
  </si>
  <si>
    <t>Rozpočet schválený</t>
  </si>
  <si>
    <t>Rozpočet po změnách</t>
  </si>
  <si>
    <t>Město Kostelec nad Orlicí</t>
  </si>
  <si>
    <t>IČO: 00274968</t>
  </si>
  <si>
    <t>1111</t>
  </si>
  <si>
    <t>Daň z příjmů fyzických osob placená plátci</t>
  </si>
  <si>
    <t>1113</t>
  </si>
  <si>
    <t>1121</t>
  </si>
  <si>
    <t>Daň z příjmů právnických osob</t>
  </si>
  <si>
    <t>1122</t>
  </si>
  <si>
    <t>Daň z příjmů právnických osob za obce</t>
  </si>
  <si>
    <t>1211</t>
  </si>
  <si>
    <t>Daň z přidané hodnoty</t>
  </si>
  <si>
    <t>1334</t>
  </si>
  <si>
    <t>1335</t>
  </si>
  <si>
    <t>1340</t>
  </si>
  <si>
    <t>Poplatek za likvidaci komunálního odpadu</t>
  </si>
  <si>
    <t>1341</t>
  </si>
  <si>
    <t>Poplatek ze psů</t>
  </si>
  <si>
    <t>1342</t>
  </si>
  <si>
    <t>Poplatek za lázeňský nebo rekreační pobyt</t>
  </si>
  <si>
    <t>1343</t>
  </si>
  <si>
    <t>Poplatek za užívání veřejného prostranství</t>
  </si>
  <si>
    <t>1345</t>
  </si>
  <si>
    <t>Poplatek z ubytovací kapacity</t>
  </si>
  <si>
    <t>1353</t>
  </si>
  <si>
    <t>1356</t>
  </si>
  <si>
    <t>1359</t>
  </si>
  <si>
    <t>1361</t>
  </si>
  <si>
    <t>Správní poplatky</t>
  </si>
  <si>
    <t>1381</t>
  </si>
  <si>
    <t>Daň z hazardních her</t>
  </si>
  <si>
    <t>1382</t>
  </si>
  <si>
    <t>1383</t>
  </si>
  <si>
    <t>1511</t>
  </si>
  <si>
    <t>Daň z nemovitých věcí</t>
  </si>
  <si>
    <t>Palackého náměstí 38, 517 41  Kostelec nad Orlicí</t>
  </si>
  <si>
    <t>Název</t>
  </si>
  <si>
    <t>-</t>
  </si>
  <si>
    <t>Příjmy z poskytování služeb a výrobků</t>
  </si>
  <si>
    <t>Ostatní příjmy z vlastní činnosti</t>
  </si>
  <si>
    <t>Příjmy z pronájmu pozemků</t>
  </si>
  <si>
    <t xml:space="preserve">Příjmy z pronájmu ostatních nemovitostí </t>
  </si>
  <si>
    <t>Příjmy z pronájmu movitých věcí</t>
  </si>
  <si>
    <t>Příjmy z úroků (část)</t>
  </si>
  <si>
    <t>Příjmy z podílů na zisku a dividend</t>
  </si>
  <si>
    <t>Sankční platby přijaté od jiných subjektů</t>
  </si>
  <si>
    <t>Přijaté neinvestiční dary</t>
  </si>
  <si>
    <t>Přijaté pojistné náhrady</t>
  </si>
  <si>
    <t>Přijaté nekapitálové příspěvky a náhrady</t>
  </si>
  <si>
    <t>Neidentifikovatelné příjmy</t>
  </si>
  <si>
    <t>Ostatní nedaňové příjmy jinde nezařazené</t>
  </si>
  <si>
    <t>Splátky půjčených prostředků od o.p.s.</t>
  </si>
  <si>
    <t>Příjmy z prodeje pozemků</t>
  </si>
  <si>
    <t>Přijaté dary na pořízení dlouhodobého maj.</t>
  </si>
  <si>
    <t>Neinvstiční přijaté transfery od obcí</t>
  </si>
  <si>
    <t>Neinvstiční přijaté transfery od krajů</t>
  </si>
  <si>
    <t>Převody z rozpočtových účtů</t>
  </si>
  <si>
    <t>Investiční přijaté transfery ze SR</t>
  </si>
  <si>
    <t>Investiční přijaté transfery od krajů</t>
  </si>
  <si>
    <t>11 - Daně z příjmů, zisku a kapitálových výnosů</t>
  </si>
  <si>
    <t>12 - Daně ze zboží a služeb v tuzemsku</t>
  </si>
  <si>
    <t>13 - Daně a poplatky z vybraných činností a služeb</t>
  </si>
  <si>
    <t>15 - Majetkové daně</t>
  </si>
  <si>
    <t>21 - Příjmy z vlastní čin.a odvody přebytků organizací s přímým vztah.</t>
  </si>
  <si>
    <t>22 - Přijatzé sankčníé platby a vratky transferů</t>
  </si>
  <si>
    <t>23 - Příjmy z prodeje nekapitálového maj. a ostat.nedaňové příjmy</t>
  </si>
  <si>
    <t>24 - Přijaté splátky půjčených prostředků</t>
  </si>
  <si>
    <t>31 - Příjmy z prodeje dlouhodobého majetku a ostat.kapitál.příjmy</t>
  </si>
  <si>
    <t>42 - Investiční přijaté transfery</t>
  </si>
  <si>
    <t>41 - Neinvestiční přijaté transfery</t>
  </si>
  <si>
    <t>5011 - Platy zaměstnanců v pracovním poměru</t>
  </si>
  <si>
    <t>5019 - Ostatní platy</t>
  </si>
  <si>
    <t>5023 - Odměny členů zastupitelstev obcí a krajů</t>
  </si>
  <si>
    <t>5038 - Povinné pojistné na úrazové pojištění</t>
  </si>
  <si>
    <t>5041 - Odměny za užití duševního vlastnictví</t>
  </si>
  <si>
    <t>5131 - Potraviny</t>
  </si>
  <si>
    <t>5132 - Ochranné pomůcky</t>
  </si>
  <si>
    <t>5134 - Prádlo, oděv a obuv</t>
  </si>
  <si>
    <t>5133 - Léky a zdravotnický materiál</t>
  </si>
  <si>
    <t>5137 - Drobný hmotný dlouhodobý majetek</t>
  </si>
  <si>
    <t>5151 - Studená voda</t>
  </si>
  <si>
    <t>5152 - Teplo</t>
  </si>
  <si>
    <t>5153 - Plyn</t>
  </si>
  <si>
    <t>5154 - Elektrická energie</t>
  </si>
  <si>
    <t>5156 - Pohonné hmoty a maziva</t>
  </si>
  <si>
    <t>5162 - Služby elektronických komunikací</t>
  </si>
  <si>
    <t>5167 - Služby školení a vzdělávání</t>
  </si>
  <si>
    <t>5171 - Opravy a udržování</t>
  </si>
  <si>
    <t>5179 - Ostatní nákupy jinde nezařazené</t>
  </si>
  <si>
    <t>5189 - Ostatní poskytované zálohy a jistiny</t>
  </si>
  <si>
    <t>5191 - Zaplacené sankce</t>
  </si>
  <si>
    <t>5192 - Poskytnuté náhrady</t>
  </si>
  <si>
    <t>5193 - Výdaje na dopravní územní obslužnost</t>
  </si>
  <si>
    <t>5194 - Věcné dary</t>
  </si>
  <si>
    <t>5321 - Neinvestiční transfery obcím</t>
  </si>
  <si>
    <t>5342 - Převody sociálnímu fondu obcí a krajů</t>
  </si>
  <si>
    <t>5345 - Převody vlastním rozpočtovým účtům</t>
  </si>
  <si>
    <t>5361 - Nákup kolků</t>
  </si>
  <si>
    <t>5362 - Platby daní a poplatků státnímu rozpočtu</t>
  </si>
  <si>
    <t>5363 - Úhrady sankcí jiným rozpočtům</t>
  </si>
  <si>
    <t>5424 - Náhrady mezd v době nemoci</t>
  </si>
  <si>
    <t>5492 - Dary obyvatelstvu</t>
  </si>
  <si>
    <t>5499 - Ostatní neinvestiční transfery obyvatelstvu</t>
  </si>
  <si>
    <t>54 - Neinvestiční transfery obyvatelstu</t>
  </si>
  <si>
    <t>5901 - Nespecifikované rezervy</t>
  </si>
  <si>
    <t>59 - Ostatní neinvestiční výdaje</t>
  </si>
  <si>
    <t>6122 - Stroje, přístroje a zařízení</t>
  </si>
  <si>
    <t>6123 - Dopravní prostředky</t>
  </si>
  <si>
    <t>6127 - Kulturní předměty</t>
  </si>
  <si>
    <t>6142 - Nadlimitní věcná břemena</t>
  </si>
  <si>
    <t>6322 - Investiční transfery spolkům</t>
  </si>
  <si>
    <t>63 - Investiční transfery</t>
  </si>
  <si>
    <t>1.2. Příjmy dle odvětvového třídění rozpočtové skladby za rok 2017</t>
  </si>
  <si>
    <t>§</t>
  </si>
  <si>
    <t>Ostatní záležitosti těžebního průmyslu a energetiky</t>
  </si>
  <si>
    <t>Ostatní služby</t>
  </si>
  <si>
    <t>Ostatní správa průmyslu, stavebnictví, obchodu a službách</t>
  </si>
  <si>
    <t>Ostatní záležitosti pozemních komunikací</t>
  </si>
  <si>
    <t>Ostatní záležitosti v dopravě</t>
  </si>
  <si>
    <t>Pitná voda</t>
  </si>
  <si>
    <t>Záležitosti pošt</t>
  </si>
  <si>
    <t>Školní stravování</t>
  </si>
  <si>
    <t>Činnosti knihovnické</t>
  </si>
  <si>
    <t>Ostatní záležitosti kultury</t>
  </si>
  <si>
    <t>Pořízení, zachvoání a obnova hodnot místního, kult.,nár.pov.</t>
  </si>
  <si>
    <t>Ostatní záležitosti sdělovacích prostředků</t>
  </si>
  <si>
    <t>Ostatní záležitosti kultury, církví a sdělovacích prostředků</t>
  </si>
  <si>
    <t>Sportovní zařízení v majetku obce</t>
  </si>
  <si>
    <t>Ostatní tělovýchovná činnost</t>
  </si>
  <si>
    <t>Využití volného času dětí a mládeže</t>
  </si>
  <si>
    <t>Ostatní zájmová činnost a rekreace</t>
  </si>
  <si>
    <t>Bytové hospodářství</t>
  </si>
  <si>
    <t>Nebytové hospodářství</t>
  </si>
  <si>
    <t>Komunální služby a územní rozvoj jinde nezařazené</t>
  </si>
  <si>
    <t>Sběr a svoz nebezpečných odpadů</t>
  </si>
  <si>
    <t>Sběr a svoz ostatních odpadů (jiných než nebezp.a komun.)</t>
  </si>
  <si>
    <t>Využívání a zneškodňování komunuálních odpadů</t>
  </si>
  <si>
    <t>Ostatní správa v ochraně životního prostředí</t>
  </si>
  <si>
    <t>Osobní asistence, pečovatelstká služba a podp.samost.bydl.</t>
  </si>
  <si>
    <t>Denní stacionáře a centra denní služeb</t>
  </si>
  <si>
    <t>Ostatní záležitosti sociálních věcí a politiky zaměstnanosti</t>
  </si>
  <si>
    <t>Bezpečnost a veřejný pořádek</t>
  </si>
  <si>
    <t>Požární ochrana-dobrovolná část</t>
  </si>
  <si>
    <t>Činnost místní správy</t>
  </si>
  <si>
    <t>Obecné příjmy a výdaje z finančních operací</t>
  </si>
  <si>
    <t>Převody vlastním fondům v rozpočtech územní úrovně</t>
  </si>
  <si>
    <t>Ostatní činnosti jinde nezařazené</t>
  </si>
  <si>
    <t>21 - Průmysl, stavebnictví, obchod, služby</t>
  </si>
  <si>
    <t>22 - Doprava</t>
  </si>
  <si>
    <t>23 - Vodní hospodářství</t>
  </si>
  <si>
    <t>24 - Spoje</t>
  </si>
  <si>
    <t>31 - Vzdělávání a školeské služby</t>
  </si>
  <si>
    <t>33 - Kultura, cérkve a sdělovací prostředky</t>
  </si>
  <si>
    <t>34 - Tělovýchova a zájmová činnost</t>
  </si>
  <si>
    <t>36 - Bydlení, komunální služby a územní rozvoj</t>
  </si>
  <si>
    <t>37 - Ochrana životního prostředí</t>
  </si>
  <si>
    <t>3 - SLUŽBY PRO OBYVATELSTVO</t>
  </si>
  <si>
    <t>2 - PRŮMYSLOVÁ A OSTATNÍ ODVĚTVÍ HOSPODÁŘSTVÍ</t>
  </si>
  <si>
    <t>43 - Sociální služ.a pomoc a spol.činn.v sociál.zabezp.a pol.zaměst.</t>
  </si>
  <si>
    <t>4 - SOCIÁLNÍ VĚCI A POLITIKA ZAMĚSTNANOSTI</t>
  </si>
  <si>
    <t>53 - Bezpečnost a veřejný pořádek</t>
  </si>
  <si>
    <t>55 - Požární ochrana a integrovaný záchranný systém</t>
  </si>
  <si>
    <t>5 - BEZPEČNOST STÁTU A PRÁVNÍ OCHRANA</t>
  </si>
  <si>
    <t>61 - Státní moc, státní správa, územní samospráva a politické strany</t>
  </si>
  <si>
    <t>63 - Finanční operace</t>
  </si>
  <si>
    <t>64 - Ostatní činnosti</t>
  </si>
  <si>
    <t>6 - VŠEOBECNÁ VEŘEJNÁ SPRÁVA A SLUŽBY</t>
  </si>
  <si>
    <t>0000</t>
  </si>
  <si>
    <t>příjmy bez odvětvového třídění</t>
  </si>
  <si>
    <t>1031</t>
  </si>
  <si>
    <t>Pěstební činnost</t>
  </si>
  <si>
    <t>1036</t>
  </si>
  <si>
    <t>Správa v lesním hospodářství</t>
  </si>
  <si>
    <t>1 - ZEMĚDĚLSTVÍ, LESNÍ HOSPODÁŘSTVÍ A RYBÁŘSTVÍ</t>
  </si>
  <si>
    <t>Cestovní ruch</t>
  </si>
  <si>
    <t>Silnice</t>
  </si>
  <si>
    <t>Provoz veřejné silniční dopravy</t>
  </si>
  <si>
    <t>Dopravní obslužnost</t>
  </si>
  <si>
    <t>Vodní díla v zemědělské krajině</t>
  </si>
  <si>
    <t>Mateřské školy</t>
  </si>
  <si>
    <t>Základní školy</t>
  </si>
  <si>
    <t>Střední odborné školy</t>
  </si>
  <si>
    <t>Základní umělecké školy</t>
  </si>
  <si>
    <t>32 - Vzdělávání a školeské služby</t>
  </si>
  <si>
    <t>Divadelní činnost</t>
  </si>
  <si>
    <t>Hudební činnost</t>
  </si>
  <si>
    <t>Výstavní činnosti v kultuře</t>
  </si>
  <si>
    <t>Zájmová činnost v kultuře</t>
  </si>
  <si>
    <t>Hospice</t>
  </si>
  <si>
    <t>Prevence před drogami, alkoholem, nikotinem a jin.záv.</t>
  </si>
  <si>
    <t>Ostatní speciální zdravogtnická péče</t>
  </si>
  <si>
    <t>35 - Zdravotnictví</t>
  </si>
  <si>
    <t>Veřejné osvětlení</t>
  </si>
  <si>
    <t>Pohřebnictví</t>
  </si>
  <si>
    <t>Územní plánování</t>
  </si>
  <si>
    <t>Územní rozvoj</t>
  </si>
  <si>
    <t>Sběr a svoz komunálních odpadů</t>
  </si>
  <si>
    <t>Využívání a zneškodňování ostatních odpadů</t>
  </si>
  <si>
    <t>Péče o vzhled obcí a veřejnou zeleň</t>
  </si>
  <si>
    <t>Ostatní činnosti související se službami pro obyvatelstvo</t>
  </si>
  <si>
    <t>Odborné sociální poradenství</t>
  </si>
  <si>
    <t>Ostatní sociální péče a pomoc rodině a manželství</t>
  </si>
  <si>
    <t>Sociální pomoc osobám v hmotné nouzi</t>
  </si>
  <si>
    <t>Sociální rehabilitace</t>
  </si>
  <si>
    <t>Ostatní sociální péče a pomoc ostatním skupinám obyvat.</t>
  </si>
  <si>
    <t>Domovy pro seniory</t>
  </si>
  <si>
    <t>Domovy pro osoby se zdravobním postižením</t>
  </si>
  <si>
    <t>Raná péče a sociálně aktivizační služby</t>
  </si>
  <si>
    <t>Krizová pomoc</t>
  </si>
  <si>
    <t>Terénní programy</t>
  </si>
  <si>
    <t>Ostatní služby a činnosti v oblasti</t>
  </si>
  <si>
    <t>Ochrana obyvatelstva</t>
  </si>
  <si>
    <t>52 - Civilní připravenost na krizové stavy</t>
  </si>
  <si>
    <t>Zastupitelstva obcí</t>
  </si>
  <si>
    <t>Volby do Parlamentu ČR</t>
  </si>
  <si>
    <t>Volba prezidenta republiky</t>
  </si>
  <si>
    <t>Mezinárodní spolupráce j.n.</t>
  </si>
  <si>
    <t>62 - Jiné veřejné služby a činnosti</t>
  </si>
  <si>
    <t>Pojištění funkčně nespecifikované</t>
  </si>
  <si>
    <t>Ostatní finanční operace</t>
  </si>
  <si>
    <t>Finanční vypořádání minulých let</t>
  </si>
  <si>
    <t>Software</t>
  </si>
  <si>
    <t>013</t>
  </si>
  <si>
    <t>Drobný dlouhodobý nehmotný majetek</t>
  </si>
  <si>
    <t>018</t>
  </si>
  <si>
    <t>Ostatní dlouhodobý nehmotný majetek</t>
  </si>
  <si>
    <t>019</t>
  </si>
  <si>
    <t>Nedokončený dlouhodobý nehmotný majetek</t>
  </si>
  <si>
    <t>041</t>
  </si>
  <si>
    <t>Dlouhodobý hmotný majetek</t>
  </si>
  <si>
    <t>Pozemky</t>
  </si>
  <si>
    <t>031</t>
  </si>
  <si>
    <t>Kulturní předměty</t>
  </si>
  <si>
    <t>032</t>
  </si>
  <si>
    <t>Stavby</t>
  </si>
  <si>
    <t>021</t>
  </si>
  <si>
    <t xml:space="preserve">Samostatné hmotné movité věci a soubory hmotných </t>
  </si>
  <si>
    <t>022</t>
  </si>
  <si>
    <t>Drobný dlouhodobý hmotný majetek</t>
  </si>
  <si>
    <t>028</t>
  </si>
  <si>
    <t>Nedokončený dlouhodobý hmotný majetek</t>
  </si>
  <si>
    <t>042</t>
  </si>
  <si>
    <t>Dlouhodobý hmotný majetek určený k prodeji</t>
  </si>
  <si>
    <t>036</t>
  </si>
  <si>
    <t>Majetkové účasti v osobách s rozhodujícím vlivem</t>
  </si>
  <si>
    <t>061</t>
  </si>
  <si>
    <t>Ostatní dlouhodobý finanční majetek</t>
  </si>
  <si>
    <t>069</t>
  </si>
  <si>
    <t>Dlouhodobé poskytnuté zálohy</t>
  </si>
  <si>
    <t>Ostatní dlouhodobé pohledávky</t>
  </si>
  <si>
    <t>Celkem dlouhodobý nehmotný majetek</t>
  </si>
  <si>
    <t>Celkem dlouhodobý hmotný majetek</t>
  </si>
  <si>
    <t>Celkem dlouhodobý finanční majetek</t>
  </si>
  <si>
    <t>073</t>
  </si>
  <si>
    <t>Oprávky k Software</t>
  </si>
  <si>
    <t>078</t>
  </si>
  <si>
    <t>Oprávky k drobnému dlouhodobému nehm. majetku</t>
  </si>
  <si>
    <t>079</t>
  </si>
  <si>
    <t>Oprávky k ostatnímu dlouhodobému nehm. Majetku</t>
  </si>
  <si>
    <t>081</t>
  </si>
  <si>
    <t>Oprávky ke stavbám</t>
  </si>
  <si>
    <t>082</t>
  </si>
  <si>
    <t xml:space="preserve">Oprávky k samost. hmot. mov. věc. a soub. hm.m.věcí </t>
  </si>
  <si>
    <t>Oprávky k drobnému dlouhodobému hmot. majetku</t>
  </si>
  <si>
    <t>088</t>
  </si>
  <si>
    <t>Odběratelé</t>
  </si>
  <si>
    <t>Krátkodobé poskytnuté zálohy</t>
  </si>
  <si>
    <t>Jiné pohledávky z hlavní činnosti</t>
  </si>
  <si>
    <t>Pohledávky za zaměstnanci</t>
  </si>
  <si>
    <t>Pohledávky za osob. mimo vybrané vládní instituce</t>
  </si>
  <si>
    <t>Pohledávky za vybranými místními vlád. institucemi</t>
  </si>
  <si>
    <t>Krátkodobé poskytnuté zálohy na transfery</t>
  </si>
  <si>
    <t>Náklady příštích období</t>
  </si>
  <si>
    <t>Příjmy příštích období</t>
  </si>
  <si>
    <t>Dohadné účtu aktivní</t>
  </si>
  <si>
    <t>Ostatní krátkodobé pohledávky</t>
  </si>
  <si>
    <t>Celkem krátkodobé pohledávky</t>
  </si>
  <si>
    <t>194</t>
  </si>
  <si>
    <t>Opravné položky k odběratelům</t>
  </si>
  <si>
    <t>192</t>
  </si>
  <si>
    <t>Celkem opravné položky ke krátkodobým pohledávkám</t>
  </si>
  <si>
    <t>Opravné položky ke krátkodobým pohledávkám</t>
  </si>
  <si>
    <t>Opravné položky k dlouhodobým pohledávkám</t>
  </si>
  <si>
    <t>Celkem opravné položky k dlouhodobým pohledávkám</t>
  </si>
  <si>
    <t>149</t>
  </si>
  <si>
    <t>Opravné položky k ostatním dlouhodobým pohl.</t>
  </si>
  <si>
    <t>199</t>
  </si>
  <si>
    <t>Opravné pol. k ostatním krátkodobým pohledávkám</t>
  </si>
  <si>
    <t>5. Zásoby</t>
  </si>
  <si>
    <t>6. Pohledávky</t>
  </si>
  <si>
    <t>7. Závazky</t>
  </si>
  <si>
    <t>8. Stav úvěrů a půjček</t>
  </si>
  <si>
    <t>9. Peněžní a ostatní fondy</t>
  </si>
  <si>
    <t>Zásoby</t>
  </si>
  <si>
    <t>Materiál na skladě</t>
  </si>
  <si>
    <t>Zboží na skladě</t>
  </si>
  <si>
    <t>Dodavatelé</t>
  </si>
  <si>
    <t>Krátkodobé přijaté zálohy</t>
  </si>
  <si>
    <t>Závazky z dělené správy</t>
  </si>
  <si>
    <t>Zaměstnanci</t>
  </si>
  <si>
    <t>Jiné závazky vůči zaměstnancům</t>
  </si>
  <si>
    <t>Sociální zabezpečení</t>
  </si>
  <si>
    <t>Zdravotní pojištění</t>
  </si>
  <si>
    <t>Závazky vůči osobám mimo vybrané vládní instituce</t>
  </si>
  <si>
    <t>Závazky k vybraným ústř. vládním institucím</t>
  </si>
  <si>
    <t>Výdaje příštích období</t>
  </si>
  <si>
    <t>Výnosy příštích období</t>
  </si>
  <si>
    <t>Dohadné účty pasivní</t>
  </si>
  <si>
    <t>Ostatní krátkodobé závazky</t>
  </si>
  <si>
    <t>Celkem krátkodobé závazky</t>
  </si>
  <si>
    <t>Krátkobobé přijaté zálohy na transfery</t>
  </si>
  <si>
    <t xml:space="preserve">Dlouhodobé závazky </t>
  </si>
  <si>
    <t>Ostatní dlouhodobé závazky</t>
  </si>
  <si>
    <t>Dlouhodobé přijaté zálohy na transfery</t>
  </si>
  <si>
    <t>Město Kostelec nad Orlicí nemá žádné čerpané úvěry a půjčky.</t>
  </si>
  <si>
    <t>Ostatní fondy - sociální fond</t>
  </si>
  <si>
    <t>Běžné účty</t>
  </si>
  <si>
    <t>Jiné běžné účty</t>
  </si>
  <si>
    <t>Běžný účet</t>
  </si>
  <si>
    <t>Základní běžný účet územních samosprávných celků</t>
  </si>
  <si>
    <t>Běžné účty fondů územních smosprávných celků</t>
  </si>
  <si>
    <t>Pokladna</t>
  </si>
  <si>
    <t>10. Stavy na běžných účtech, v pokladně a ceniny</t>
  </si>
  <si>
    <t>Ceniny</t>
  </si>
  <si>
    <t>Název účtů</t>
  </si>
  <si>
    <t>Jmění účetní jednotky</t>
  </si>
  <si>
    <t>11. Jmění účetní jednotky a upravující položky</t>
  </si>
  <si>
    <t>Transfery na pořízení dlouhodobého majetku</t>
  </si>
  <si>
    <t>Oceňovací rozdíly při prvotním použití metody</t>
  </si>
  <si>
    <t>Jiné oceňovací rozdíly</t>
  </si>
  <si>
    <t>Opravy předcházejících účetních období</t>
  </si>
  <si>
    <t>11. Přehled transferů poskytnutých jinými rozpočty a státními fondy</t>
  </si>
  <si>
    <t>11.1. Přehled přijatých transferů ze státního rozpočtu</t>
  </si>
  <si>
    <t>11.2. Přehled přijatých transferů od státních fondů</t>
  </si>
  <si>
    <t>Účelový
znak</t>
  </si>
  <si>
    <t>Výsledek od
počátku roku</t>
  </si>
  <si>
    <t>98008</t>
  </si>
  <si>
    <t>4111</t>
  </si>
  <si>
    <t>98071</t>
  </si>
  <si>
    <t>13010</t>
  </si>
  <si>
    <t>4116</t>
  </si>
  <si>
    <t>13011</t>
  </si>
  <si>
    <t>13013</t>
  </si>
  <si>
    <t>13015</t>
  </si>
  <si>
    <t>13101</t>
  </si>
  <si>
    <t>14004</t>
  </si>
  <si>
    <t>14137</t>
  </si>
  <si>
    <t>29004</t>
  </si>
  <si>
    <t>29008</t>
  </si>
  <si>
    <t>33063</t>
  </si>
  <si>
    <t>15974</t>
  </si>
  <si>
    <t xml:space="preserve">CELKEM </t>
  </si>
  <si>
    <t>Vyčerpáno</t>
  </si>
  <si>
    <t>Rozdíl</t>
  </si>
  <si>
    <r>
      <t xml:space="preserve">Neinvestiční přijaté transfery z všeobecné pokladní správy státního rozpoču - </t>
    </r>
    <r>
      <rPr>
        <b/>
        <sz val="11"/>
        <rFont val="Calibri"/>
        <family val="2"/>
        <charset val="238"/>
        <scheme val="minor"/>
      </rPr>
      <t xml:space="preserve">volby prezident </t>
    </r>
  </si>
  <si>
    <r>
      <t xml:space="preserve">Neinvestiční přijaté transfery z všeobecné pokladní správy státního rozpoču - </t>
    </r>
    <r>
      <rPr>
        <b/>
        <sz val="11"/>
        <rFont val="Calibri"/>
        <family val="2"/>
        <charset val="238"/>
        <scheme val="minor"/>
      </rPr>
      <t>volby do Parlamentu ČR</t>
    </r>
  </si>
  <si>
    <t>Ostatní neinvesticní prijaté transfery ze stát.rozpočtu</t>
  </si>
  <si>
    <t>Neinvestiční transfery od obcí</t>
  </si>
  <si>
    <t>Neinvestiční transfery od krajů</t>
  </si>
  <si>
    <t>Ostatní investicní prijaté transfery ze stát.rozpočtu</t>
  </si>
  <si>
    <t>Investiční transfery od krajů</t>
  </si>
  <si>
    <t>Příspěvek na pěstounskou péči</t>
  </si>
  <si>
    <t>Sociálně-právní ochrana dětí</t>
  </si>
  <si>
    <t>Příspěvek na výkon sociální práce s výjimkou SPOD</t>
  </si>
  <si>
    <t>Náklady na činnost odborného lesního hospodáře</t>
  </si>
  <si>
    <t>Účelová neinvestiční dotace JSDH prostř. krajů</t>
  </si>
  <si>
    <t>Sociálně-právní ochrana dětí - doplatek rok 2016</t>
  </si>
  <si>
    <t>Dotace na azylové zařízení</t>
  </si>
  <si>
    <t>Průtokové dotace pro ZŠ a MŠ</t>
  </si>
  <si>
    <t>Snížení energetické náročnosti objektu TS v Kostelci n.O.</t>
  </si>
  <si>
    <t>Dotace na projekt "Efektivní úřad"</t>
  </si>
  <si>
    <t>Úřad práce</t>
  </si>
  <si>
    <t>Město Kostelec nad Orlicí neobdrželo žádné dotace od státních fondů.</t>
  </si>
  <si>
    <t>x</t>
  </si>
  <si>
    <t>Název akce</t>
  </si>
  <si>
    <t>Investiční transfery od krajů - rozšíření kamerového sys.</t>
  </si>
  <si>
    <t>Investiční transfery od krajů - revitalizace nádrže Kozodry</t>
  </si>
  <si>
    <t>Investiční transfery od krajů - socha T.G.M.</t>
  </si>
  <si>
    <t>Investiční transfery od krajů - defibrilátor JSDH</t>
  </si>
  <si>
    <t>Neinvestiční transfery od krajů - Městská knihovna</t>
  </si>
  <si>
    <t>Neinvestiční transfery od krajů - Pečovatelská služba</t>
  </si>
  <si>
    <t>Neinvestiční transfery od krajů - Domovinka</t>
  </si>
  <si>
    <t>Neinvestiční transfery od krajů - průtoková ZŠ, MŠ, DDM</t>
  </si>
  <si>
    <t>Položka 4121 - Neinvestiční transfery od obcí obsahuje příjmy za:</t>
  </si>
  <si>
    <t>a) úkony pečovatelské služby ve výši 48.908,- Kč,</t>
  </si>
  <si>
    <t>b) knihovnické služby ve výši 1.000,- Kč,</t>
  </si>
  <si>
    <t>c) přestupky ve výši 74.500,- Kč.</t>
  </si>
  <si>
    <t>11.3. Přehled přijatých transferů z rozpočtů krajů a obcí</t>
  </si>
  <si>
    <t xml:space="preserve">Celkem </t>
  </si>
  <si>
    <t>Sociální fond</t>
  </si>
  <si>
    <t xml:space="preserve">počáteční stav: </t>
  </si>
  <si>
    <t>tvorba:</t>
  </si>
  <si>
    <t>čerpání:</t>
  </si>
  <si>
    <t>konečný stav:</t>
  </si>
  <si>
    <t>Komentář:</t>
  </si>
  <si>
    <t>Konsolidace příjmů</t>
  </si>
  <si>
    <t>PŘÍJMY CELKEM před konsolidací</t>
  </si>
  <si>
    <t>Konsolidace výdajů</t>
  </si>
  <si>
    <t>VÝDAJE CELKEM před konsolidací</t>
  </si>
  <si>
    <t>12. Hospodářská činnost města</t>
  </si>
  <si>
    <t>Město Kostelec nad Orlicí vede hospodářskou činnost spočívající:</t>
  </si>
  <si>
    <t>b) v tepelném hospodářství.</t>
  </si>
  <si>
    <t>a) v pronájmu bytů a nebytových prostor,</t>
  </si>
  <si>
    <t>13. Hospodaření příspěvkových organizací, zřízených městem</t>
  </si>
  <si>
    <t>Náklady</t>
  </si>
  <si>
    <t>Výnosy</t>
  </si>
  <si>
    <t>Výsledek hospodaření</t>
  </si>
  <si>
    <t>Fondy</t>
  </si>
  <si>
    <t>FKSP</t>
  </si>
  <si>
    <t>rezervní fond</t>
  </si>
  <si>
    <t>fond odměn</t>
  </si>
  <si>
    <t>ZŠ Gutha-Jarkovského</t>
  </si>
  <si>
    <t>ZUŠ</t>
  </si>
  <si>
    <t>MŠ Mánesova</t>
  </si>
  <si>
    <t>MŠ Krupkova</t>
  </si>
  <si>
    <t>DDM</t>
  </si>
  <si>
    <t xml:space="preserve"> fond investic</t>
  </si>
  <si>
    <t>Příspěvková organizace</t>
  </si>
  <si>
    <t>Příspěvkové organizace zpracovávají níže uvedené výkazy:</t>
  </si>
  <si>
    <t>Vlastní kapitál</t>
  </si>
  <si>
    <t>Cizí zdroje</t>
  </si>
  <si>
    <t>HV za 2016</t>
  </si>
  <si>
    <t>ZK</t>
  </si>
  <si>
    <t>HV minulých let</t>
  </si>
  <si>
    <t>Fondy ze zisku</t>
  </si>
  <si>
    <t>Městské lesy Kostelec nad Orlicí s.r.o.</t>
  </si>
  <si>
    <t>14. Hospodaření organizací založených městem</t>
  </si>
  <si>
    <t>Město Kostelec nad Orlicí mělo k 31.12.2017 založeny dvě společnosti s ručením omezeným:</t>
  </si>
  <si>
    <t>b) Městské lesy Kostelec nad Orlicí s.r.o. - hospodaření viz níže.</t>
  </si>
  <si>
    <t xml:space="preserve">Výkazy Městských lesů též tvoří přílohu Závěrečného účtu za rok 2017. </t>
  </si>
  <si>
    <t>Společnost Městské lesy zpracovává níže uvedené výkazy:</t>
  </si>
  <si>
    <t>» Cash flow.</t>
  </si>
  <si>
    <t>15. Zpráva o výsledku přezkoumání hospodaření Města Kostelec nad Orlicí za rok 2017</t>
  </si>
  <si>
    <t>Závěr Zprávy:</t>
  </si>
  <si>
    <t xml:space="preserve">Při přezkoumání hospodaření Města Kostelec nad Orlicí za rok 2017: </t>
  </si>
  <si>
    <t>16. Přílohy</t>
  </si>
  <si>
    <t>10. Výkaz zisku a ztráty k 31.12.2017 příspěvkové organizace Dům dětí a mládeže Kostelec nad Orlicí</t>
  </si>
  <si>
    <t>11. Příloha k účetní závěrce k 31.12.2017 příspěvkové organizace Dům dětí a mládeže Kostelec nad Orlicí</t>
  </si>
  <si>
    <t>13. Výkaz zisku a ztráty k 31.12.2017 příspěvkové organizace Mateřská škola Kostelec nad Orlicí, Krupkova 1411</t>
  </si>
  <si>
    <t>12. Rozvaha k 31.12.2017 příspěvkové organizace Mateřská škola Kostelec nad Orlicí, Krupkova 1411</t>
  </si>
  <si>
    <t>14. Příloha k účetní závěrce k 31.12.2017 příspěvkové organizace Mateřská škola Kostelec nad Orlicí, Krupkova 1411</t>
  </si>
  <si>
    <t>15. Rozvaha k 31.12.2017 příspěvkové organizace Mateřská škola Kostelec nad Orlicí, Mánesova 987</t>
  </si>
  <si>
    <t>16. Výkaz zisku a ztráty k 31.12.2017 příspěvkové organizace Mateřská škola Kostelec nad Orlicí, Mánesova 987</t>
  </si>
  <si>
    <t>17. Příloha k účetní závěrce k 31.12.2017 příspěvkové organizace Mateřská škola Kostelec nad Orlicí, Mánesova 987</t>
  </si>
  <si>
    <t>18. Rozvaha k 31.12.2017 příspěvkové organizace Základní umělecká škola F.I.Tůmy, Kostelec nad Orlicí</t>
  </si>
  <si>
    <t>19. Výkaz zisku a ztráty k 31.12.2017 příspěvkové organizace Základní umělecká škola F.I.Tůmy, Kostelec nad Orlicí</t>
  </si>
  <si>
    <t>20. Příloha k účetní závěrce k 31.12.2017 příspěvkové organizace Základní umělecká škola F.I.Tůmy, Kostelec nad Orlicí</t>
  </si>
  <si>
    <t>21. Rozvaha k 31.12.2017 založené organizace Městské lesy Kostelec nad Orlicí, spol. s r.o.</t>
  </si>
  <si>
    <t>22. Výkaz zisku a ztráty k 31.12.2017 založené organizace Městské lesy Kostelec nad Orlicí, spol. s r.o.</t>
  </si>
  <si>
    <t>23. Příloha k účetní závěrce k 31.12.2017 založené organizace Městské lesy Kostelec nad Orlicí, spol. s r.o.</t>
  </si>
  <si>
    <t>24. Cash flow k 31.12.2017 založené organizace Městské lesy Kostelec nad Orlicí, spol. s r.o.</t>
  </si>
  <si>
    <t>25. Tabulky finančního vypořádání</t>
  </si>
  <si>
    <t>10 - Zemědělství, lesní hospodářství a rybářství</t>
  </si>
  <si>
    <t>31 - Vzdělávání a školské služby</t>
  </si>
  <si>
    <t>Odvádění a čištění odpadních vod</t>
  </si>
  <si>
    <t>Příjmy města dosáhly v roce 2017 částky 155 721 315,01 Kč, což je o 23 798 210,20 Kč více než v roce 2016. Nárůst příjmů byl dán navýšením daňových příjmů, kapitálových příjmů a přijatých transferů, především ze státního rozpočtu. Příjmy byly naplněny na 111,96 % (viz výše).</t>
  </si>
  <si>
    <t>Daň z příjmů fyzických osob placená poplatníky</t>
  </si>
  <si>
    <t>Daň z příjmů fyzických osob vybíraná srážkou</t>
  </si>
  <si>
    <t>Odvody za odnětí půdy ze zemědělského půdního fondu</t>
  </si>
  <si>
    <t>Poplatky za odnětí pozemků plnění funkcí lesa</t>
  </si>
  <si>
    <t>Příjmy za zkoušky z odborné způsobilosti od žadatelů o ŘO</t>
  </si>
  <si>
    <t>Příjmy úhrad za dobývání nerostů a popl. za geologické práce</t>
  </si>
  <si>
    <t>33 - Kultura, církve a sdělovací prostředky</t>
  </si>
  <si>
    <t>5039 - Ostatní povinné pojistné placené zaměstnavatelem</t>
  </si>
  <si>
    <t>5222 - Neinvestiční transfery spolkům</t>
  </si>
  <si>
    <t>5219 - Ostat. neinv. transf. podnikatelským subj.</t>
  </si>
  <si>
    <t>5166 - Konzult., porad. a práv. služby</t>
  </si>
  <si>
    <t>6121 - Budovy, haly, stavby</t>
  </si>
  <si>
    <t>43 - Sociální služ. a pomoc a spol. činn. v sociál. zabezp. a pol. zaměst.</t>
  </si>
  <si>
    <t>Požární ochrana - profesionální část</t>
  </si>
  <si>
    <t>Požární ochrana - dobrovolná část</t>
  </si>
  <si>
    <t>Pohledávky za vybranými ústř. vládními institucemi</t>
  </si>
  <si>
    <t>Poskytnuté návratné finanční výpomoci dlouhodobé</t>
  </si>
  <si>
    <t>Opravné pol. k jiným pohl. z hlav. činnosti</t>
  </si>
  <si>
    <t>Ostatní daně, popl. a jiná obdobá peněžitá plnění</t>
  </si>
  <si>
    <t>Dotace na projekt "Psychos. podpora soc. vylouč. rodin..."</t>
  </si>
  <si>
    <t>Úhrada zvýšených nákladů podle § 24 odst. 2 lesního zák.</t>
  </si>
  <si>
    <t>Neinvestiční transfery od krajů - restaurování sousoší ...</t>
  </si>
  <si>
    <t>Výdaje města dosáhly v roce 2017 částky 124 261 634,94 Kč, což je o 11 108 049,72 Kč více než v roce 2016. Rozpočet ve výdajové části byl plněn na 68,93 % (viz výše).</t>
  </si>
  <si>
    <t>4 - Přijaté transfery</t>
  </si>
  <si>
    <t>3 - Kapitálové příjmy</t>
  </si>
  <si>
    <t>2 - Nedaňové příjmy</t>
  </si>
  <si>
    <t>1 - Daňové příjmy</t>
  </si>
  <si>
    <t>&gt; byly zjištěny méně závažné chyby a nedostatky (§ 10 odst. 3 písm. b) zákona č. 420/2004 Sb.),</t>
  </si>
  <si>
    <t>Ostatní odvody z vybraných činn. a služeb jinde neuvedené</t>
  </si>
  <si>
    <t>Zrušený odvod z výherních hracích přístrojů</t>
  </si>
  <si>
    <t>Zrušený odvod z loterií a podobných her ...</t>
  </si>
  <si>
    <t>Příjmy z prodeje zboží (již nakoupeného za účelem prodeje)</t>
  </si>
  <si>
    <t>Příjmy z prodeje krátkodobého a drobného dlouh. majetku</t>
  </si>
  <si>
    <t>Příjmy dobíhajících úhrad z dobývacího prostoru ...</t>
  </si>
  <si>
    <t>Neinvestiční přijaté transfery z všeob. pokl. správy SR</t>
  </si>
  <si>
    <t>Neinvestiční přijaté transfery ze SR</t>
  </si>
  <si>
    <t>Ostatní neinvestiční transfery ze SR</t>
  </si>
  <si>
    <t>Převody z vlastních fondů hospodářské činnosti</t>
  </si>
  <si>
    <t>5029 - Ostatní platby za provedenou práci jinde nezařazené</t>
  </si>
  <si>
    <t>5032 - Povinné pojistné na veřejné zdraotní pojištění</t>
  </si>
  <si>
    <t>5031 - Povinné pojistné na sociální zabezpečení a přísp. na stát. pol. zam.</t>
  </si>
  <si>
    <t>5139 - Nákup materiálu inde nezařazený</t>
  </si>
  <si>
    <t>5168 - Zpracování dat a služby souvis. s inform. a komun. technologiemi</t>
  </si>
  <si>
    <t>5173 - Cestovné (tuzemské i zahraniční)</t>
  </si>
  <si>
    <t>5212 - Neinvestiční trasfery podnikatelským subjektům - FO</t>
  </si>
  <si>
    <t>5213 - Neinvestiční trasfery podnikatelským subjektům - PO</t>
  </si>
  <si>
    <t>5221 - Nenivestiční transfery obecně prospěšným společnostem</t>
  </si>
  <si>
    <t>5223 - Neinvestiční transfery církvím a náboženským společnostem</t>
  </si>
  <si>
    <t>5229 - Ostatatní neinvestiční transfery neziskovým a podobobným org.</t>
  </si>
  <si>
    <t>5329 - Ostatatní neinvestiční transfery veřejným rozpočtům územ. úrov.</t>
  </si>
  <si>
    <t>5331 - Neinvestiční příspěvky zřízeným příspěvkovým organizacím</t>
  </si>
  <si>
    <t>5336 - Neinvestiční transfery zřízeným příspěvkovým organizacím</t>
  </si>
  <si>
    <t>5339 - Nenivestiční transfery cizím příspěvkovým organizacím</t>
  </si>
  <si>
    <t>5364 - Vratky transferů poskytnutých z veřejných rozp. územ. úrovně</t>
  </si>
  <si>
    <t>5365 - Platby daní a poplatků krajům, obcím a státním fondům</t>
  </si>
  <si>
    <t>5909 - Ostatní neinvestiční výdaje jinde nezařazené</t>
  </si>
  <si>
    <t>6119 - Ostatní nákup dlouhodobého nehmotného majetku</t>
  </si>
  <si>
    <t>• spočívající v:</t>
  </si>
  <si>
    <t>• spočívající v neúčtování k okamžiku uskutečnění účetního případu při převodech vlastnictví k nemovitým věcem, které podléhaly zápisu do katastru nemovitostí.</t>
  </si>
  <si>
    <t>52 - Neinvestiční transfery soukromoprávním subjektům</t>
  </si>
  <si>
    <t>8113 - Krátkodobé přijaté půjčené prostředky</t>
  </si>
  <si>
    <t>8115 - Změna stavu krátkodobých  prostředků na bankovních účtech ...</t>
  </si>
  <si>
    <t>» Rozvaha,</t>
  </si>
  <si>
    <t>» Výkaz zisku a ztráty,</t>
  </si>
  <si>
    <t>» Příloha k účetní závěrce.</t>
  </si>
  <si>
    <t>» Příloha k účetní závěrce,</t>
  </si>
  <si>
    <r>
      <rPr>
        <b/>
        <sz val="11"/>
        <rFont val="Calibri"/>
        <family val="2"/>
        <charset val="238"/>
        <scheme val="minor"/>
      </rPr>
      <t>&gt; byly zjištěny závažné chyby a nedostaky (§ 10 odst. 3 písm. c) zákona č. 420/2004 Sb.)</t>
    </r>
    <r>
      <rPr>
        <sz val="11"/>
        <rFont val="Calibri"/>
        <family val="2"/>
        <charset val="238"/>
        <scheme val="minor"/>
      </rPr>
      <t>,</t>
    </r>
  </si>
  <si>
    <t>Všechny výše uvedené výkazy včetně Zprávy o výsledku přezkoumání hospodaření Města Kostelec nad Orlicí, IČ: 00274968 za rok 2017 jsou zveřejněny na elektronické úřední desce. Výkazy jsou též k nahlédnutí na Městském úřadu v Kostelci nad Orlicí, ekonomickém odboru, budova A, 4. patro.</t>
  </si>
  <si>
    <t>konec listu</t>
  </si>
  <si>
    <t>konec stránky</t>
  </si>
  <si>
    <t>50 - Platby a podobné související výdaje</t>
  </si>
  <si>
    <t>51 - Neinvestiční nákupy a související výdaje</t>
  </si>
  <si>
    <t>53 - Neinvestiční transfery veřejnoprávním subjektům ...</t>
  </si>
  <si>
    <t>5 - Běžné výdaje</t>
  </si>
  <si>
    <t>61 - Investiční nákupy a související výdaje</t>
  </si>
  <si>
    <t>6 - Kapitálové výdaje</t>
  </si>
  <si>
    <r>
      <t>V hospodářské činnosti jsou sledovány výnosy a náklady, není účtováno na rozpočtovou skladbu. Celkové výnosy hospodářské činily 4 027 790,07 Kč. Celkové náklady činily 4 441 686,17 Kč. Výsledkem hospodářské činnosti k</t>
    </r>
    <r>
      <rPr>
        <sz val="11"/>
        <rFont val="Times New Roman"/>
        <family val="1"/>
        <charset val="238"/>
      </rPr>
      <t> </t>
    </r>
    <r>
      <rPr>
        <sz val="11"/>
        <rFont val="Calibri"/>
        <family val="2"/>
        <charset val="238"/>
        <scheme val="minor"/>
      </rPr>
      <t xml:space="preserve">31.12.2017 byla ztráta ve výši 413 896,10 Kč. </t>
    </r>
  </si>
  <si>
    <t>Krajský úřad Královéhradeckého kraje provedl na žádost Města Kostelec nad Orlicí přezkoumání hopodaření za rok 2017 dle zákona č. 420/2004 Sb., o přezkoumávání hospodaření územních samosprávných celků a dobrovloných svazků obcí, ve znění pozdějších předpisů. Přezkoumání hospodaření města proběhlo v termínech 4.12.2017 - 7.12.2017 a 23.4.2018 - 26.4.2018.</t>
  </si>
  <si>
    <t>Dotace poskytnuté Královéhradeckým krajem, jejichž realizace je stanovena až do roku 2018, budou čerpány a zúčtovány v následujících obdobích. Ostatní dotace byly vyčerpány.</t>
  </si>
  <si>
    <r>
      <t>Majetek Města Kostelec nad Orlicí, vč. pohledávek a závazků, byl řádně zinventarizován k 31.12.2017. Zjištěné inventarizační rozdíly jsou uvedeny v</t>
    </r>
    <r>
      <rPr>
        <sz val="11"/>
        <rFont val="Times New Roman"/>
        <family val="1"/>
        <charset val="238"/>
      </rPr>
      <t> </t>
    </r>
    <r>
      <rPr>
        <sz val="11"/>
        <rFont val="Calibri"/>
        <family val="2"/>
        <charset val="238"/>
        <scheme val="minor"/>
      </rPr>
      <t>Inventarizační zprávě, která je uložena na ekonomickém odboru Městského úřadu Kostelec nad Orlicí.</t>
    </r>
  </si>
  <si>
    <t xml:space="preserve">Výkazy příspěvkových organizací tvoří přílohu Závěrečného účtu Města Kostelec nad Orlicí a jsou zveřejněny na elektronické úřední desce města. </t>
  </si>
  <si>
    <r>
      <rPr>
        <b/>
        <sz val="11"/>
        <rFont val="Calibri"/>
        <family val="2"/>
        <charset val="238"/>
        <scheme val="minor"/>
      </rPr>
      <t xml:space="preserve">  </t>
    </r>
    <r>
      <rPr>
        <b/>
        <sz val="11"/>
        <rFont val="Calibri"/>
        <family val="2"/>
        <charset val="238"/>
      </rPr>
      <t xml:space="preserve">− </t>
    </r>
    <r>
      <rPr>
        <b/>
        <sz val="11"/>
        <rFont val="Calibri"/>
        <family val="2"/>
        <charset val="238"/>
        <scheme val="minor"/>
      </rPr>
      <t>porušení povinnosti</t>
    </r>
    <r>
      <rPr>
        <sz val="11"/>
        <rFont val="Calibri"/>
        <family val="2"/>
        <charset val="238"/>
        <scheme val="minor"/>
      </rPr>
      <t xml:space="preserve"> - zastupitelstvo obce nrozhodobo o uzavření smlouvy a o přijetí a poskytnutí úvěru nebo zápůjčky, </t>
    </r>
  </si>
  <si>
    <r>
      <rPr>
        <b/>
        <sz val="11"/>
        <rFont val="Calibri"/>
        <family val="2"/>
        <charset val="238"/>
      </rPr>
      <t xml:space="preserve">  − </t>
    </r>
    <r>
      <rPr>
        <b/>
        <sz val="11"/>
        <rFont val="Calibri"/>
        <family val="2"/>
        <charset val="238"/>
        <scheme val="minor"/>
      </rPr>
      <t>neodstranění nedostatků zjištěných při dílčím přezkoumání.</t>
    </r>
  </si>
  <si>
    <t>a) Technické služby Kostelec nad Orlicí s.r.o. - společnost dlouhodobě nevykazuje žádnou činnost</t>
  </si>
  <si>
    <t xml:space="preserve">  9. Rozvaha k 31.12.2017 příspěvkové organizace Dům dětí a mládeže Kostelec nad Orlicí</t>
  </si>
  <si>
    <t xml:space="preserve">  8. Příloha k účetní závěrce k 31.12.2017 příspěvkové organizace ZŠ Gutha - Jarkovského Kostelec nad Orlicí</t>
  </si>
  <si>
    <t xml:space="preserve">  7. Výkaz zisku a ztráty k 31.12.2017 příspěvkové organizace ZŠ Gutha - Jarkovského Kostelec nad Orlicí</t>
  </si>
  <si>
    <t xml:space="preserve">  6. Rozvaha k 31.12.2017 příspěvkové organizace ZŠ Gutha - Jarkovského Kostelec nad Orlicí</t>
  </si>
  <si>
    <t xml:space="preserve">  5. Zpráva o výsledku přezkoumání hospodaření Města Kostelec nad Orlicí IČ: 00274968 za rok 2017</t>
  </si>
  <si>
    <t xml:space="preserve">  4. Příloha k účetní závěrce k 31.12.2017</t>
  </si>
  <si>
    <t xml:space="preserve">  3. Výkaz zisku a ztráty k 31.12.2017</t>
  </si>
  <si>
    <t xml:space="preserve">  2. Rozvaha k 31.12.2017</t>
  </si>
  <si>
    <t xml:space="preserve">  1. Výkaz pro hodnocení plnění rozpočtu k 31.12.2017</t>
  </si>
  <si>
    <r>
      <t>Výše uvedené dotace podléhají finančnímu vypořádání. Město Kostelec nad Orlicí v rámci zmíněného finančního vypořádání vracelo nevyčerpané prostředky na odborného lesního hospodáře ve výši 9 131,- Kč, na volbu prezidenta ve výši 30 000,- Kč, na volby do Parlamentu ČR ve výši 1 661,- Kč. V rámci dotace na sociálně-právní ochranu dětí byla podána žádost na doplatek dotace ve výši 169</t>
    </r>
    <r>
      <rPr>
        <sz val="11"/>
        <rFont val="Times New Roman"/>
        <family val="1"/>
        <charset val="238"/>
      </rPr>
      <t> </t>
    </r>
    <r>
      <rPr>
        <sz val="11"/>
        <rFont val="Calibri"/>
        <family val="2"/>
        <charset val="238"/>
        <scheme val="minor"/>
      </rPr>
      <t>473,02 Kč. Příspěvek na pěstounskou péči při nevyčerpání je převáděn do dalšího období. Dotace  ve výši 768 965,62 Kč na projekt "Psychosociální podpora sociálně vyloučených rodin" bude čerpána až od roku 2018 dle rozhodnutí.</t>
    </r>
  </si>
  <si>
    <t>SCHVÁLENÝ dne 18. 06. 2018</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</si>
</sst>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 _K_č_-;\-* #,##0.00\ _K_č_-;_-* &quot;-&quot;??\ _K_č_-;_-@_-"/>
    <numFmt numFmtId="164" formatCode="#,##0.00_ ;\-#,##0.00\ "/>
  </numFmts>
  <fonts count="23">
    <font>
      <sz val="11"/>
      <color theme="1"/>
      <name val="Calibri"/>
      <family val="2"/>
      <charset val="238"/>
      <scheme val="minor"/>
    </font>
    <font>
      <sz val="10"/>
      <name val="Arial"/>
      <family val="2"/>
      <charset val="238"/>
    </font>
    <font>
      <i/>
      <sz val="10"/>
      <name val="Arial"/>
      <family val="2"/>
      <charset val="238"/>
    </font>
    <font>
      <b/>
      <u/>
      <sz val="12"/>
      <name val="Arial"/>
      <family val="2"/>
      <charset val="238"/>
    </font>
    <font>
      <u/>
      <sz val="12"/>
      <name val="Arial"/>
      <family val="2"/>
      <charset val="238"/>
    </font>
    <font>
      <sz val="11"/>
      <name val="Calibri"/>
      <family val="2"/>
      <charset val="238"/>
      <scheme val="minor"/>
    </font>
    <font>
      <b/>
      <sz val="11"/>
      <name val="Calibri"/>
      <family val="2"/>
      <charset val="238"/>
      <scheme val="minor"/>
    </font>
    <font>
      <sz val="11"/>
      <color theme="1"/>
      <name val="Calibri"/>
      <family val="2"/>
      <charset val="238"/>
      <scheme val="minor"/>
    </font>
    <font>
      <sz val="10"/>
      <name val="SansSerif"/>
    </font>
    <font>
      <b/>
      <sz val="20"/>
      <name val="Calibri"/>
      <family val="2"/>
      <charset val="238"/>
      <scheme val="minor"/>
    </font>
    <font>
      <b/>
      <sz val="10"/>
      <name val="Calibri"/>
      <family val="2"/>
      <charset val="238"/>
      <scheme val="minor"/>
    </font>
    <font>
      <sz val="10"/>
      <name val="Calibri"/>
      <family val="2"/>
      <charset val="238"/>
      <scheme val="minor"/>
    </font>
    <font>
      <b/>
      <sz val="26"/>
      <name val="Calibri"/>
      <family val="2"/>
      <charset val="238"/>
      <scheme val="minor"/>
    </font>
    <font>
      <b/>
      <u/>
      <sz val="12"/>
      <name val="Calibri"/>
      <family val="2"/>
      <charset val="238"/>
      <scheme val="minor"/>
    </font>
    <font>
      <u/>
      <sz val="12"/>
      <name val="Calibri"/>
      <family val="2"/>
      <charset val="238"/>
      <scheme val="minor"/>
    </font>
    <font>
      <b/>
      <i/>
      <u/>
      <sz val="11"/>
      <name val="Calibri"/>
      <family val="2"/>
      <charset val="238"/>
      <scheme val="minor"/>
    </font>
    <font>
      <sz val="8"/>
      <name val="Calibri"/>
      <family val="2"/>
      <charset val="238"/>
      <scheme val="minor"/>
    </font>
    <font>
      <b/>
      <sz val="11"/>
      <color rgb="FFFF0000"/>
      <name val="Calibri"/>
      <family val="2"/>
      <charset val="238"/>
      <scheme val="minor"/>
    </font>
    <font>
      <b/>
      <i/>
      <sz val="11"/>
      <color rgb="FFFF0000"/>
      <name val="Calibri"/>
      <family val="2"/>
      <charset val="238"/>
      <scheme val="minor"/>
    </font>
    <font>
      <sz val="11"/>
      <name val="Times New Roman"/>
      <family val="1"/>
      <charset val="238"/>
    </font>
    <font>
      <b/>
      <sz val="11"/>
      <name val="Calibri"/>
      <family val="2"/>
      <charset val="238"/>
    </font>
    <font>
      <b/>
      <sz val="14"/>
      <name val="Calibri"/>
      <family val="2"/>
      <charset val="238"/>
      <scheme val="minor"/>
    </font>
    <font>
      <b/>
      <sz val="16"/>
      <color rgb="FFFF0000"/>
      <name val="Arial"/>
      <family val="2"/>
      <charset val="238"/>
    </font>
  </fonts>
  <fills count="18">
    <fill>
      <patternFill patternType="none"/>
    </fill>
    <fill>
      <patternFill patternType="gray125"/>
    </fill>
    <fill>
      <patternFill patternType="solid">
        <fgColor indexed="9"/>
        <bgColor indexed="64"/>
      </patternFill>
    </fill>
    <fill>
      <patternFill patternType="solid">
        <fgColor theme="9" tint="0.79998168889431442"/>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6" tint="0.39997558519241921"/>
        <bgColor indexed="64"/>
      </patternFill>
    </fill>
    <fill>
      <patternFill patternType="solid">
        <fgColor rgb="FFFFFF00"/>
        <bgColor indexed="64"/>
      </patternFill>
    </fill>
    <fill>
      <patternFill patternType="solid">
        <fgColor theme="9" tint="0.39997558519241921"/>
        <bgColor indexed="64"/>
      </patternFill>
    </fill>
    <fill>
      <patternFill patternType="solid">
        <fgColor theme="2" tint="-9.9978637043366805E-2"/>
        <bgColor indexed="64"/>
      </patternFill>
    </fill>
    <fill>
      <patternFill patternType="solid">
        <fgColor theme="2" tint="-0.249977111117893"/>
        <bgColor indexed="64"/>
      </patternFill>
    </fill>
    <fill>
      <patternFill patternType="solid">
        <fgColor rgb="FFFFFF99"/>
        <bgColor indexed="64"/>
      </patternFill>
    </fill>
    <fill>
      <patternFill patternType="solid">
        <fgColor theme="9" tint="-0.249977111117893"/>
        <bgColor indexed="64"/>
      </patternFill>
    </fill>
    <fill>
      <patternFill patternType="solid">
        <fgColor indexed="27"/>
        <bgColor indexed="64"/>
      </patternFill>
    </fill>
    <fill>
      <patternFill patternType="solid">
        <fgColor rgb="FF33CCCC"/>
        <bgColor indexed="64"/>
      </patternFill>
    </fill>
    <fill>
      <patternFill patternType="solid">
        <fgColor indexed="31"/>
        <bgColor indexed="64"/>
      </patternFill>
    </fill>
    <fill>
      <patternFill patternType="solid">
        <fgColor rgb="FFCCCCFF"/>
        <bgColor indexed="64"/>
      </patternFill>
    </fill>
  </fills>
  <borders count="6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style="medium">
        <color indexed="64"/>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bottom/>
      <diagonal/>
    </border>
    <border>
      <left/>
      <right/>
      <top style="thin">
        <color indexed="64"/>
      </top>
      <bottom style="thin">
        <color indexed="64"/>
      </bottom>
      <diagonal/>
    </border>
    <border>
      <left/>
      <right/>
      <top style="medium">
        <color indexed="64"/>
      </top>
      <bottom/>
      <diagonal/>
    </border>
    <border>
      <left style="medium">
        <color indexed="64"/>
      </left>
      <right style="thin">
        <color indexed="64"/>
      </right>
      <top/>
      <bottom/>
      <diagonal/>
    </border>
    <border>
      <left/>
      <right/>
      <top style="medium">
        <color auto="1"/>
      </top>
      <bottom style="medium">
        <color auto="1"/>
      </bottom>
      <diagonal/>
    </border>
    <border>
      <left/>
      <right style="medium">
        <color auto="1"/>
      </right>
      <top style="medium">
        <color auto="1"/>
      </top>
      <bottom/>
      <diagonal/>
    </border>
    <border>
      <left/>
      <right style="medium">
        <color auto="1"/>
      </right>
      <top style="medium">
        <color auto="1"/>
      </top>
      <bottom style="medium">
        <color auto="1"/>
      </bottom>
      <diagonal/>
    </border>
    <border>
      <left style="thin">
        <color indexed="64"/>
      </left>
      <right/>
      <top style="medium">
        <color indexed="64"/>
      </top>
      <bottom style="medium">
        <color indexed="64"/>
      </bottom>
      <diagonal/>
    </border>
    <border>
      <left style="thin">
        <color indexed="64"/>
      </left>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bottom style="medium">
        <color indexed="64"/>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style="thin">
        <color rgb="FFFF0000"/>
      </left>
      <right/>
      <top style="thin">
        <color rgb="FFFF0000"/>
      </top>
      <bottom style="thin">
        <color rgb="FFFF0000"/>
      </bottom>
      <diagonal/>
    </border>
  </borders>
  <cellStyleXfs count="2">
    <xf numFmtId="0" fontId="0" fillId="0" borderId="0"/>
    <xf numFmtId="43" fontId="7" fillId="0" borderId="0" applyFont="0" applyFill="0" applyBorder="0" applyAlignment="0" applyProtection="0"/>
  </cellStyleXfs>
  <cellXfs count="484">
    <xf numFmtId="0" fontId="0" fillId="0" borderId="0" xfId="0"/>
    <xf numFmtId="0" fontId="3" fillId="0" borderId="0" xfId="0" applyFont="1" applyAlignment="1"/>
    <xf numFmtId="0" fontId="4" fillId="0" borderId="0" xfId="0" applyFont="1" applyAlignment="1"/>
    <xf numFmtId="0" fontId="1" fillId="0" borderId="0" xfId="0" applyFont="1" applyAlignment="1"/>
    <xf numFmtId="0" fontId="2" fillId="0" borderId="0" xfId="0" applyFont="1" applyAlignment="1"/>
    <xf numFmtId="0" fontId="5" fillId="2" borderId="1" xfId="0" applyFont="1" applyFill="1" applyBorder="1" applyAlignment="1">
      <alignment vertical="center"/>
    </xf>
    <xf numFmtId="4" fontId="5" fillId="2" borderId="1" xfId="0" applyNumberFormat="1" applyFont="1" applyFill="1" applyBorder="1" applyAlignment="1">
      <alignment vertical="center" wrapText="1"/>
    </xf>
    <xf numFmtId="0" fontId="5" fillId="2" borderId="9" xfId="0" applyFont="1" applyFill="1" applyBorder="1" applyAlignment="1">
      <alignment horizontal="left" vertical="center" wrapText="1"/>
    </xf>
    <xf numFmtId="0" fontId="5" fillId="2" borderId="7" xfId="0" applyFont="1" applyFill="1" applyBorder="1" applyAlignment="1">
      <alignment horizontal="left" vertical="center" wrapText="1"/>
    </xf>
    <xf numFmtId="0" fontId="5" fillId="2" borderId="3" xfId="0" applyFont="1" applyFill="1" applyBorder="1" applyAlignment="1">
      <alignment vertical="center"/>
    </xf>
    <xf numFmtId="4" fontId="5" fillId="2" borderId="3" xfId="0" applyNumberFormat="1" applyFont="1" applyFill="1" applyBorder="1" applyAlignment="1">
      <alignment vertical="center" wrapText="1"/>
    </xf>
    <xf numFmtId="0" fontId="5" fillId="2" borderId="16" xfId="0" applyFont="1" applyFill="1" applyBorder="1" applyAlignment="1">
      <alignment horizontal="left" vertical="center" wrapText="1"/>
    </xf>
    <xf numFmtId="0" fontId="5" fillId="2" borderId="2" xfId="0" applyFont="1" applyFill="1" applyBorder="1" applyAlignment="1">
      <alignment vertical="center"/>
    </xf>
    <xf numFmtId="4" fontId="5" fillId="2" borderId="2" xfId="0" applyNumberFormat="1" applyFont="1" applyFill="1" applyBorder="1" applyAlignment="1">
      <alignment vertical="center" wrapText="1"/>
    </xf>
    <xf numFmtId="4" fontId="5" fillId="2" borderId="20" xfId="0" applyNumberFormat="1" applyFont="1" applyFill="1" applyBorder="1" applyAlignment="1">
      <alignment vertical="center" wrapText="1"/>
    </xf>
    <xf numFmtId="4" fontId="6" fillId="15" borderId="18" xfId="0" applyNumberFormat="1" applyFont="1" applyFill="1" applyBorder="1" applyAlignment="1">
      <alignment horizontal="right" vertical="center" wrapText="1"/>
    </xf>
    <xf numFmtId="0" fontId="6" fillId="0" borderId="46" xfId="0" applyFont="1" applyFill="1" applyBorder="1" applyAlignment="1">
      <alignment horizontal="left" vertical="center" wrapText="1"/>
    </xf>
    <xf numFmtId="4" fontId="6" fillId="0" borderId="46" xfId="0" applyNumberFormat="1" applyFont="1" applyFill="1" applyBorder="1" applyAlignment="1">
      <alignment horizontal="right" vertical="center" wrapText="1"/>
    </xf>
    <xf numFmtId="0" fontId="6" fillId="0" borderId="0" xfId="0" applyFont="1" applyFill="1" applyBorder="1" applyAlignment="1">
      <alignment horizontal="left" vertical="center" wrapText="1"/>
    </xf>
    <xf numFmtId="4" fontId="6" fillId="0" borderId="0" xfId="0" applyNumberFormat="1" applyFont="1" applyFill="1" applyBorder="1" applyAlignment="1">
      <alignment horizontal="right" vertical="center" wrapText="1"/>
    </xf>
    <xf numFmtId="0" fontId="6" fillId="15" borderId="30" xfId="0" applyFont="1" applyFill="1" applyBorder="1" applyAlignment="1">
      <alignment vertical="center" wrapText="1"/>
    </xf>
    <xf numFmtId="0" fontId="6" fillId="15" borderId="46" xfId="0" applyFont="1" applyFill="1" applyBorder="1" applyAlignment="1">
      <alignment vertical="center" wrapText="1"/>
    </xf>
    <xf numFmtId="0" fontId="6" fillId="15" borderId="30" xfId="0" applyFont="1" applyFill="1" applyBorder="1" applyAlignment="1">
      <alignment vertical="center"/>
    </xf>
    <xf numFmtId="0" fontId="8" fillId="2" borderId="0" xfId="0" applyFont="1" applyFill="1" applyAlignment="1">
      <alignment horizontal="left" vertical="top" wrapText="1"/>
    </xf>
    <xf numFmtId="4" fontId="4" fillId="0" borderId="0" xfId="0" applyNumberFormat="1" applyFont="1" applyAlignment="1"/>
    <xf numFmtId="0" fontId="5" fillId="0" borderId="0" xfId="0" applyFont="1" applyAlignment="1"/>
    <xf numFmtId="0" fontId="11" fillId="0" borderId="0" xfId="0" applyFont="1" applyAlignment="1"/>
    <xf numFmtId="0" fontId="11" fillId="0" borderId="0" xfId="0" applyFont="1" applyAlignment="1">
      <alignment horizontal="center"/>
    </xf>
    <xf numFmtId="0" fontId="13" fillId="0" borderId="0" xfId="0" applyFont="1" applyAlignment="1"/>
    <xf numFmtId="0" fontId="14" fillId="0" borderId="0" xfId="0" applyFont="1" applyAlignment="1"/>
    <xf numFmtId="0" fontId="5" fillId="0" borderId="0" xfId="0" applyFont="1" applyAlignment="1">
      <alignment horizontal="justify"/>
    </xf>
    <xf numFmtId="4" fontId="5" fillId="2" borderId="3" xfId="0" applyNumberFormat="1" applyFont="1" applyFill="1" applyBorder="1" applyAlignment="1">
      <alignment horizontal="right" vertical="center" wrapText="1"/>
    </xf>
    <xf numFmtId="4" fontId="5" fillId="2" borderId="8" xfId="0" applyNumberFormat="1" applyFont="1" applyFill="1" applyBorder="1" applyAlignment="1">
      <alignment horizontal="right" vertical="center" wrapText="1"/>
    </xf>
    <xf numFmtId="4" fontId="5" fillId="2" borderId="1" xfId="0" applyNumberFormat="1" applyFont="1" applyFill="1" applyBorder="1" applyAlignment="1">
      <alignment horizontal="right" vertical="center" wrapText="1"/>
    </xf>
    <xf numFmtId="4" fontId="5" fillId="2" borderId="10" xfId="0" applyNumberFormat="1" applyFont="1" applyFill="1" applyBorder="1" applyAlignment="1">
      <alignment horizontal="right" vertical="center" wrapText="1"/>
    </xf>
    <xf numFmtId="4" fontId="5" fillId="2" borderId="2" xfId="0" applyNumberFormat="1" applyFont="1" applyFill="1" applyBorder="1" applyAlignment="1">
      <alignment horizontal="right" vertical="center" wrapText="1"/>
    </xf>
    <xf numFmtId="4" fontId="5" fillId="2" borderId="26" xfId="0" applyNumberFormat="1" applyFont="1" applyFill="1" applyBorder="1" applyAlignment="1">
      <alignment horizontal="right" vertical="center" wrapText="1"/>
    </xf>
    <xf numFmtId="0" fontId="5" fillId="0" borderId="0" xfId="0" applyFont="1"/>
    <xf numFmtId="4" fontId="6" fillId="14" borderId="18" xfId="0" applyNumberFormat="1" applyFont="1" applyFill="1" applyBorder="1" applyAlignment="1">
      <alignment horizontal="center" vertical="center" wrapText="1"/>
    </xf>
    <xf numFmtId="4" fontId="6" fillId="14" borderId="19" xfId="0" applyNumberFormat="1" applyFont="1" applyFill="1" applyBorder="1" applyAlignment="1">
      <alignment horizontal="center" vertical="center" wrapText="1"/>
    </xf>
    <xf numFmtId="0" fontId="6" fillId="0" borderId="0" xfId="0" applyFont="1" applyAlignment="1">
      <alignment horizontal="center"/>
    </xf>
    <xf numFmtId="0" fontId="5" fillId="2" borderId="9" xfId="0" applyFont="1" applyFill="1" applyBorder="1" applyAlignment="1">
      <alignment horizontal="center" vertical="center" wrapText="1"/>
    </xf>
    <xf numFmtId="0" fontId="5" fillId="2" borderId="16"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27" xfId="0" applyFont="1" applyFill="1" applyBorder="1" applyAlignment="1">
      <alignment horizontal="center" vertical="center" wrapText="1"/>
    </xf>
    <xf numFmtId="4" fontId="5" fillId="2" borderId="20" xfId="0" applyNumberFormat="1" applyFont="1" applyFill="1" applyBorder="1" applyAlignment="1">
      <alignment horizontal="right" vertical="center" wrapText="1"/>
    </xf>
    <xf numFmtId="4" fontId="5" fillId="0" borderId="46" xfId="0" applyNumberFormat="1" applyFont="1" applyFill="1" applyBorder="1"/>
    <xf numFmtId="0" fontId="5" fillId="0" borderId="0" xfId="0" applyFont="1" applyFill="1"/>
    <xf numFmtId="49" fontId="5" fillId="2" borderId="9" xfId="0" applyNumberFormat="1" applyFont="1" applyFill="1" applyBorder="1" applyAlignment="1">
      <alignment horizontal="center" vertical="center" wrapText="1"/>
    </xf>
    <xf numFmtId="4" fontId="5" fillId="0" borderId="0" xfId="0" applyNumberFormat="1" applyFont="1"/>
    <xf numFmtId="49" fontId="5" fillId="2" borderId="42" xfId="0" applyNumberFormat="1" applyFont="1" applyFill="1" applyBorder="1" applyAlignment="1">
      <alignment horizontal="center" vertical="center" wrapText="1"/>
    </xf>
    <xf numFmtId="4" fontId="5" fillId="2" borderId="41" xfId="0" applyNumberFormat="1" applyFont="1" applyFill="1" applyBorder="1" applyAlignment="1">
      <alignment horizontal="right" vertical="center" wrapText="1"/>
    </xf>
    <xf numFmtId="4" fontId="5" fillId="0" borderId="3" xfId="0" applyNumberFormat="1" applyFont="1" applyBorder="1"/>
    <xf numFmtId="4" fontId="5" fillId="0" borderId="8" xfId="0" applyNumberFormat="1" applyFont="1" applyBorder="1"/>
    <xf numFmtId="4" fontId="5" fillId="0" borderId="1" xfId="0" applyNumberFormat="1" applyFont="1" applyBorder="1"/>
    <xf numFmtId="4" fontId="5" fillId="0" borderId="10" xfId="0" applyNumberFormat="1" applyFont="1" applyBorder="1"/>
    <xf numFmtId="4" fontId="5" fillId="0" borderId="40" xfId="0" applyNumberFormat="1" applyFont="1" applyBorder="1"/>
    <xf numFmtId="4" fontId="6" fillId="8" borderId="18" xfId="0" applyNumberFormat="1" applyFont="1" applyFill="1" applyBorder="1"/>
    <xf numFmtId="0" fontId="6" fillId="0" borderId="0" xfId="0" applyFont="1"/>
    <xf numFmtId="0" fontId="5" fillId="0" borderId="0" xfId="0" applyFont="1" applyBorder="1" applyAlignment="1"/>
    <xf numFmtId="4" fontId="5" fillId="2" borderId="1" xfId="0" applyNumberFormat="1" applyFont="1" applyFill="1" applyBorder="1" applyAlignment="1">
      <alignment horizontal="center" vertical="center" wrapText="1"/>
    </xf>
    <xf numFmtId="4" fontId="5" fillId="2" borderId="10" xfId="0" applyNumberFormat="1" applyFont="1" applyFill="1" applyBorder="1" applyAlignment="1">
      <alignment horizontal="center" vertical="center" wrapText="1"/>
    </xf>
    <xf numFmtId="0" fontId="5" fillId="0" borderId="27" xfId="0" applyFont="1" applyBorder="1" applyAlignment="1">
      <alignment horizontal="left"/>
    </xf>
    <xf numFmtId="0" fontId="5" fillId="2" borderId="20" xfId="0" applyFont="1" applyFill="1" applyBorder="1" applyAlignment="1">
      <alignment vertical="center" wrapText="1"/>
    </xf>
    <xf numFmtId="4" fontId="5" fillId="0" borderId="20" xfId="0" applyNumberFormat="1" applyFont="1" applyFill="1" applyBorder="1" applyAlignment="1"/>
    <xf numFmtId="0" fontId="5" fillId="0" borderId="9" xfId="0" applyFont="1" applyBorder="1" applyAlignment="1">
      <alignment horizontal="left"/>
    </xf>
    <xf numFmtId="0" fontId="5" fillId="2" borderId="1" xfId="0" applyFont="1" applyFill="1" applyBorder="1" applyAlignment="1">
      <alignment vertical="center" wrapText="1"/>
    </xf>
    <xf numFmtId="4" fontId="5" fillId="0" borderId="1" xfId="0" applyNumberFormat="1" applyFont="1" applyBorder="1" applyAlignment="1"/>
    <xf numFmtId="4" fontId="5" fillId="0" borderId="10" xfId="0" applyNumberFormat="1" applyFont="1" applyBorder="1" applyAlignment="1"/>
    <xf numFmtId="4" fontId="5" fillId="0" borderId="1" xfId="0" applyNumberFormat="1" applyFont="1" applyFill="1" applyBorder="1" applyAlignment="1"/>
    <xf numFmtId="4" fontId="5" fillId="0" borderId="1" xfId="0" applyNumberFormat="1" applyFont="1" applyFill="1" applyBorder="1" applyAlignment="1">
      <alignment horizontal="right"/>
    </xf>
    <xf numFmtId="4" fontId="5" fillId="0" borderId="1" xfId="0" applyNumberFormat="1" applyFont="1" applyFill="1" applyBorder="1" applyAlignment="1">
      <alignment horizontal="center"/>
    </xf>
    <xf numFmtId="4" fontId="5" fillId="0" borderId="10" xfId="0" applyNumberFormat="1" applyFont="1" applyFill="1" applyBorder="1" applyAlignment="1">
      <alignment horizontal="center"/>
    </xf>
    <xf numFmtId="4" fontId="5" fillId="0" borderId="1" xfId="0" applyNumberFormat="1" applyFont="1" applyBorder="1" applyAlignment="1">
      <alignment horizontal="right"/>
    </xf>
    <xf numFmtId="4" fontId="5" fillId="0" borderId="10" xfId="0" applyNumberFormat="1" applyFont="1" applyFill="1" applyBorder="1" applyAlignment="1"/>
    <xf numFmtId="0" fontId="5" fillId="0" borderId="16" xfId="0" applyFont="1" applyBorder="1" applyAlignment="1">
      <alignment horizontal="left"/>
    </xf>
    <xf numFmtId="0" fontId="5" fillId="2" borderId="2" xfId="0" applyFont="1" applyFill="1" applyBorder="1" applyAlignment="1">
      <alignment vertical="center" wrapText="1"/>
    </xf>
    <xf numFmtId="4" fontId="5" fillId="0" borderId="2" xfId="0" applyNumberFormat="1" applyFont="1" applyBorder="1" applyAlignment="1">
      <alignment horizontal="right"/>
    </xf>
    <xf numFmtId="4" fontId="5" fillId="0" borderId="2" xfId="0" applyNumberFormat="1" applyFont="1" applyFill="1" applyBorder="1" applyAlignment="1">
      <alignment horizontal="right"/>
    </xf>
    <xf numFmtId="4" fontId="5" fillId="0" borderId="2" xfId="0" applyNumberFormat="1" applyFont="1" applyFill="1" applyBorder="1" applyAlignment="1"/>
    <xf numFmtId="4" fontId="5" fillId="0" borderId="26" xfId="0" applyNumberFormat="1" applyFont="1" applyFill="1" applyBorder="1" applyAlignment="1"/>
    <xf numFmtId="4" fontId="5" fillId="0" borderId="2" xfId="0" applyNumberFormat="1" applyFont="1" applyFill="1" applyBorder="1" applyAlignment="1">
      <alignment horizontal="center"/>
    </xf>
    <xf numFmtId="4" fontId="6" fillId="9" borderId="18" xfId="0" applyNumberFormat="1" applyFont="1" applyFill="1" applyBorder="1" applyAlignment="1"/>
    <xf numFmtId="0" fontId="6" fillId="0" borderId="0" xfId="0" applyFont="1" applyBorder="1" applyAlignment="1">
      <alignment horizontal="left"/>
    </xf>
    <xf numFmtId="0" fontId="6" fillId="0" borderId="0" xfId="0" applyFont="1" applyBorder="1"/>
    <xf numFmtId="4" fontId="6" fillId="0" borderId="0" xfId="0" applyNumberFormat="1" applyFont="1" applyBorder="1"/>
    <xf numFmtId="4" fontId="6" fillId="0" borderId="0" xfId="0" applyNumberFormat="1" applyFont="1" applyBorder="1" applyAlignment="1"/>
    <xf numFmtId="0" fontId="5" fillId="0" borderId="20" xfId="0" applyFont="1" applyBorder="1"/>
    <xf numFmtId="0" fontId="5" fillId="0" borderId="2" xfId="0" applyFont="1" applyBorder="1"/>
    <xf numFmtId="4" fontId="5" fillId="0" borderId="2" xfId="0" applyNumberFormat="1" applyFont="1" applyBorder="1"/>
    <xf numFmtId="4" fontId="5" fillId="0" borderId="2" xfId="0" applyNumberFormat="1" applyFont="1" applyBorder="1" applyAlignment="1">
      <alignment horizontal="center"/>
    </xf>
    <xf numFmtId="0" fontId="5" fillId="0" borderId="0" xfId="0" applyFont="1" applyBorder="1" applyAlignment="1">
      <alignment horizontal="left"/>
    </xf>
    <xf numFmtId="0" fontId="5" fillId="0" borderId="0" xfId="0" applyFont="1" applyBorder="1"/>
    <xf numFmtId="4" fontId="5" fillId="0" borderId="0" xfId="0" applyNumberFormat="1" applyFont="1" applyBorder="1"/>
    <xf numFmtId="4" fontId="5" fillId="0" borderId="0" xfId="0" applyNumberFormat="1" applyFont="1" applyBorder="1" applyAlignment="1"/>
    <xf numFmtId="4" fontId="5" fillId="0" borderId="20" xfId="0" applyNumberFormat="1" applyFont="1" applyBorder="1" applyAlignment="1">
      <alignment horizontal="right"/>
    </xf>
    <xf numFmtId="4" fontId="5" fillId="0" borderId="20" xfId="0" applyNumberFormat="1" applyFont="1" applyBorder="1" applyAlignment="1">
      <alignment horizontal="center"/>
    </xf>
    <xf numFmtId="0" fontId="5" fillId="0" borderId="1" xfId="0" applyFont="1" applyFill="1" applyBorder="1"/>
    <xf numFmtId="4" fontId="5" fillId="0" borderId="1" xfId="0" applyNumberFormat="1" applyFont="1" applyBorder="1" applyAlignment="1">
      <alignment horizontal="center"/>
    </xf>
    <xf numFmtId="0" fontId="5" fillId="0" borderId="2" xfId="0" applyFont="1" applyFill="1" applyBorder="1"/>
    <xf numFmtId="0" fontId="5" fillId="0" borderId="0" xfId="0" applyFont="1" applyAlignment="1">
      <alignment horizontal="left"/>
    </xf>
    <xf numFmtId="4" fontId="6" fillId="0" borderId="0" xfId="0" applyNumberFormat="1" applyFont="1"/>
    <xf numFmtId="49" fontId="6" fillId="7" borderId="45" xfId="0" applyNumberFormat="1" applyFont="1" applyFill="1" applyBorder="1" applyAlignment="1">
      <alignment horizontal="left" vertical="center"/>
    </xf>
    <xf numFmtId="0" fontId="6" fillId="7" borderId="40" xfId="0" applyFont="1" applyFill="1" applyBorder="1" applyAlignment="1">
      <alignment horizontal="left" vertical="center"/>
    </xf>
    <xf numFmtId="4" fontId="6" fillId="7" borderId="40" xfId="0" applyNumberFormat="1" applyFont="1" applyFill="1" applyBorder="1" applyAlignment="1">
      <alignment horizontal="right" vertical="center"/>
    </xf>
    <xf numFmtId="4" fontId="6" fillId="7" borderId="40" xfId="0" applyNumberFormat="1" applyFont="1" applyFill="1" applyBorder="1" applyAlignment="1">
      <alignment horizontal="right" vertical="center" wrapText="1"/>
    </xf>
    <xf numFmtId="4" fontId="5" fillId="7" borderId="18" xfId="0" applyNumberFormat="1" applyFont="1" applyFill="1" applyBorder="1"/>
    <xf numFmtId="4" fontId="5" fillId="7" borderId="19" xfId="0" applyNumberFormat="1" applyFont="1" applyFill="1" applyBorder="1"/>
    <xf numFmtId="0" fontId="5" fillId="0" borderId="1" xfId="0" applyFont="1" applyBorder="1"/>
    <xf numFmtId="0" fontId="5" fillId="0" borderId="7" xfId="0" applyFont="1" applyBorder="1" applyAlignment="1">
      <alignment horizontal="left"/>
    </xf>
    <xf numFmtId="0" fontId="5" fillId="0" borderId="3" xfId="0" applyFont="1" applyBorder="1"/>
    <xf numFmtId="0" fontId="5" fillId="0" borderId="45" xfId="0" applyFont="1" applyBorder="1" applyAlignment="1">
      <alignment horizontal="left"/>
    </xf>
    <xf numFmtId="0" fontId="5" fillId="0" borderId="40" xfId="0" applyFont="1" applyBorder="1"/>
    <xf numFmtId="4" fontId="5" fillId="0" borderId="40" xfId="0" applyNumberFormat="1" applyFont="1" applyBorder="1" applyAlignment="1">
      <alignment horizontal="right"/>
    </xf>
    <xf numFmtId="4" fontId="5" fillId="0" borderId="40" xfId="0" applyNumberFormat="1" applyFont="1" applyBorder="1" applyAlignment="1">
      <alignment horizontal="center"/>
    </xf>
    <xf numFmtId="4" fontId="5" fillId="0" borderId="41" xfId="0" applyNumberFormat="1" applyFont="1" applyBorder="1" applyAlignment="1">
      <alignment horizontal="center"/>
    </xf>
    <xf numFmtId="4" fontId="6" fillId="6" borderId="18" xfId="0" applyNumberFormat="1" applyFont="1" applyFill="1" applyBorder="1" applyAlignment="1">
      <alignment horizontal="right"/>
    </xf>
    <xf numFmtId="4" fontId="5" fillId="6" borderId="18" xfId="0" applyNumberFormat="1" applyFont="1" applyFill="1" applyBorder="1" applyAlignment="1">
      <alignment horizontal="center"/>
    </xf>
    <xf numFmtId="4" fontId="5" fillId="6" borderId="19" xfId="0" applyNumberFormat="1" applyFont="1" applyFill="1" applyBorder="1" applyAlignment="1">
      <alignment horizontal="center"/>
    </xf>
    <xf numFmtId="4" fontId="5" fillId="0" borderId="10" xfId="0" applyNumberFormat="1" applyFont="1" applyBorder="1" applyAlignment="1">
      <alignment horizontal="center"/>
    </xf>
    <xf numFmtId="4" fontId="5" fillId="0" borderId="3" xfId="0" applyNumberFormat="1" applyFont="1" applyBorder="1" applyAlignment="1">
      <alignment horizontal="right"/>
    </xf>
    <xf numFmtId="4" fontId="5" fillId="0" borderId="3" xfId="0" applyNumberFormat="1" applyFont="1" applyBorder="1" applyAlignment="1">
      <alignment horizontal="center"/>
    </xf>
    <xf numFmtId="4" fontId="5" fillId="0" borderId="8" xfId="0" applyNumberFormat="1" applyFont="1" applyBorder="1" applyAlignment="1">
      <alignment horizontal="center"/>
    </xf>
    <xf numFmtId="4" fontId="6" fillId="8" borderId="19" xfId="0" applyNumberFormat="1" applyFont="1" applyFill="1" applyBorder="1"/>
    <xf numFmtId="4" fontId="5" fillId="0" borderId="20" xfId="0" applyNumberFormat="1" applyFont="1" applyFill="1" applyBorder="1" applyAlignment="1">
      <alignment horizontal="right"/>
    </xf>
    <xf numFmtId="4" fontId="5" fillId="0" borderId="3" xfId="0" applyNumberFormat="1" applyFont="1" applyFill="1" applyBorder="1" applyAlignment="1">
      <alignment horizontal="right"/>
    </xf>
    <xf numFmtId="4" fontId="5" fillId="0" borderId="40" xfId="0" applyNumberFormat="1" applyFont="1" applyFill="1" applyBorder="1" applyAlignment="1">
      <alignment horizontal="right"/>
    </xf>
    <xf numFmtId="4" fontId="5" fillId="0" borderId="10" xfId="0" applyNumberFormat="1" applyFont="1" applyFill="1" applyBorder="1" applyAlignment="1">
      <alignment horizontal="right"/>
    </xf>
    <xf numFmtId="4" fontId="5" fillId="0" borderId="26" xfId="0" applyNumberFormat="1" applyFont="1" applyFill="1" applyBorder="1" applyAlignment="1">
      <alignment horizontal="right"/>
    </xf>
    <xf numFmtId="4" fontId="5" fillId="0" borderId="18" xfId="0" applyNumberFormat="1" applyFont="1" applyFill="1" applyBorder="1" applyAlignment="1">
      <alignment horizontal="right"/>
    </xf>
    <xf numFmtId="4" fontId="6" fillId="9" borderId="18" xfId="0" applyNumberFormat="1" applyFont="1" applyFill="1" applyBorder="1" applyAlignment="1">
      <alignment horizontal="right"/>
    </xf>
    <xf numFmtId="4" fontId="5" fillId="9" borderId="18" xfId="0" applyNumberFormat="1" applyFont="1" applyFill="1" applyBorder="1" applyAlignment="1">
      <alignment horizontal="center"/>
    </xf>
    <xf numFmtId="4" fontId="6" fillId="0" borderId="44" xfId="0" applyNumberFormat="1" applyFont="1" applyBorder="1"/>
    <xf numFmtId="49" fontId="5" fillId="0" borderId="27" xfId="0" applyNumberFormat="1" applyFont="1" applyFill="1" applyBorder="1" applyAlignment="1">
      <alignment horizontal="left" vertical="center"/>
    </xf>
    <xf numFmtId="0" fontId="5" fillId="0" borderId="20" xfId="0" applyFont="1" applyFill="1" applyBorder="1" applyAlignment="1">
      <alignment horizontal="left" vertical="center"/>
    </xf>
    <xf numFmtId="4" fontId="5" fillId="0" borderId="20" xfId="0" applyNumberFormat="1" applyFont="1" applyFill="1" applyBorder="1" applyAlignment="1">
      <alignment horizontal="right" vertical="center"/>
    </xf>
    <xf numFmtId="4" fontId="5" fillId="0" borderId="20" xfId="0" applyNumberFormat="1" applyFont="1" applyFill="1" applyBorder="1" applyAlignment="1">
      <alignment horizontal="right" vertical="center" wrapText="1"/>
    </xf>
    <xf numFmtId="4" fontId="5" fillId="0" borderId="20" xfId="0" applyNumberFormat="1" applyFont="1" applyFill="1" applyBorder="1" applyAlignment="1">
      <alignment horizontal="center"/>
    </xf>
    <xf numFmtId="4" fontId="5" fillId="0" borderId="21" xfId="0" applyNumberFormat="1" applyFont="1" applyFill="1" applyBorder="1" applyAlignment="1">
      <alignment horizontal="right"/>
    </xf>
    <xf numFmtId="49" fontId="5" fillId="0" borderId="45" xfId="0" applyNumberFormat="1" applyFont="1" applyFill="1" applyBorder="1" applyAlignment="1">
      <alignment horizontal="left" vertical="center"/>
    </xf>
    <xf numFmtId="0" fontId="5" fillId="0" borderId="40" xfId="0" applyFont="1" applyFill="1" applyBorder="1" applyAlignment="1">
      <alignment horizontal="left" vertical="center"/>
    </xf>
    <xf numFmtId="4" fontId="5" fillId="0" borderId="40" xfId="0" applyNumberFormat="1" applyFont="1" applyFill="1" applyBorder="1" applyAlignment="1">
      <alignment horizontal="right" vertical="center"/>
    </xf>
    <xf numFmtId="4" fontId="5" fillId="0" borderId="40" xfId="0" applyNumberFormat="1" applyFont="1" applyFill="1" applyBorder="1" applyAlignment="1">
      <alignment horizontal="right" vertical="center" wrapText="1"/>
    </xf>
    <xf numFmtId="4" fontId="5" fillId="0" borderId="40" xfId="0" applyNumberFormat="1" applyFont="1" applyFill="1" applyBorder="1" applyAlignment="1">
      <alignment horizontal="center"/>
    </xf>
    <xf numFmtId="4" fontId="5" fillId="0" borderId="41" xfId="0" applyNumberFormat="1" applyFont="1" applyFill="1" applyBorder="1" applyAlignment="1">
      <alignment horizontal="right"/>
    </xf>
    <xf numFmtId="4" fontId="6" fillId="6" borderId="18" xfId="0" applyNumberFormat="1" applyFont="1" applyFill="1" applyBorder="1" applyAlignment="1">
      <alignment horizontal="right" vertical="center"/>
    </xf>
    <xf numFmtId="4" fontId="5" fillId="6" borderId="19" xfId="0" applyNumberFormat="1" applyFont="1" applyFill="1" applyBorder="1" applyAlignment="1">
      <alignment horizontal="right"/>
    </xf>
    <xf numFmtId="4" fontId="5" fillId="7" borderId="18" xfId="0" applyNumberFormat="1" applyFont="1" applyFill="1" applyBorder="1" applyAlignment="1">
      <alignment horizontal="center"/>
    </xf>
    <xf numFmtId="4" fontId="5" fillId="7" borderId="19" xfId="0" applyNumberFormat="1" applyFont="1" applyFill="1" applyBorder="1" applyAlignment="1">
      <alignment horizontal="right"/>
    </xf>
    <xf numFmtId="4" fontId="5" fillId="0" borderId="21" xfId="0" applyNumberFormat="1" applyFont="1" applyBorder="1" applyAlignment="1">
      <alignment horizontal="right"/>
    </xf>
    <xf numFmtId="4" fontId="5" fillId="0" borderId="10" xfId="0" applyNumberFormat="1" applyFont="1" applyBorder="1" applyAlignment="1">
      <alignment horizontal="right"/>
    </xf>
    <xf numFmtId="4" fontId="5" fillId="6" borderId="18" xfId="0" applyNumberFormat="1" applyFont="1" applyFill="1" applyBorder="1" applyAlignment="1">
      <alignment horizontal="right"/>
    </xf>
    <xf numFmtId="4" fontId="5" fillId="0" borderId="8" xfId="0" applyNumberFormat="1" applyFont="1" applyBorder="1" applyAlignment="1">
      <alignment horizontal="right"/>
    </xf>
    <xf numFmtId="4" fontId="5" fillId="0" borderId="41" xfId="0" applyNumberFormat="1" applyFont="1" applyBorder="1" applyAlignment="1">
      <alignment horizontal="right"/>
    </xf>
    <xf numFmtId="0" fontId="5" fillId="0" borderId="33" xfId="0" applyFont="1" applyBorder="1" applyAlignment="1">
      <alignment horizontal="left"/>
    </xf>
    <xf numFmtId="0" fontId="5" fillId="0" borderId="42" xfId="0" applyFont="1" applyBorder="1" applyAlignment="1">
      <alignment horizontal="left"/>
    </xf>
    <xf numFmtId="0" fontId="5" fillId="0" borderId="11" xfId="0" applyFont="1" applyBorder="1"/>
    <xf numFmtId="0" fontId="5" fillId="0" borderId="30" xfId="0" applyFont="1" applyFill="1" applyBorder="1" applyAlignment="1">
      <alignment horizontal="left"/>
    </xf>
    <xf numFmtId="0" fontId="5" fillId="0" borderId="18" xfId="0" applyFont="1" applyFill="1" applyBorder="1" applyAlignment="1">
      <alignment horizontal="left"/>
    </xf>
    <xf numFmtId="0" fontId="5" fillId="0" borderId="7" xfId="0" applyFont="1" applyFill="1" applyBorder="1" applyAlignment="1">
      <alignment horizontal="left"/>
    </xf>
    <xf numFmtId="0" fontId="5" fillId="0" borderId="3" xfId="0" applyFont="1" applyFill="1" applyBorder="1" applyAlignment="1">
      <alignment horizontal="left"/>
    </xf>
    <xf numFmtId="0" fontId="5" fillId="0" borderId="9" xfId="0" applyFont="1" applyFill="1" applyBorder="1" applyAlignment="1">
      <alignment horizontal="left"/>
    </xf>
    <xf numFmtId="0" fontId="5" fillId="0" borderId="1" xfId="0" applyFont="1" applyFill="1" applyBorder="1" applyAlignment="1">
      <alignment horizontal="left"/>
    </xf>
    <xf numFmtId="0" fontId="5" fillId="0" borderId="16" xfId="0" applyFont="1" applyFill="1" applyBorder="1" applyAlignment="1">
      <alignment horizontal="left"/>
    </xf>
    <xf numFmtId="0" fontId="5" fillId="0" borderId="2" xfId="0" applyFont="1" applyFill="1" applyBorder="1" applyAlignment="1">
      <alignment horizontal="left"/>
    </xf>
    <xf numFmtId="0" fontId="5" fillId="0" borderId="42" xfId="0" applyFont="1" applyFill="1" applyBorder="1" applyAlignment="1">
      <alignment horizontal="left"/>
    </xf>
    <xf numFmtId="0" fontId="5" fillId="0" borderId="31" xfId="0" applyFont="1" applyFill="1" applyBorder="1" applyAlignment="1">
      <alignment horizontal="left"/>
    </xf>
    <xf numFmtId="0" fontId="5" fillId="0" borderId="20" xfId="0" applyFont="1" applyFill="1" applyBorder="1" applyAlignment="1">
      <alignment horizontal="left"/>
    </xf>
    <xf numFmtId="4" fontId="5" fillId="0" borderId="21" xfId="0" applyNumberFormat="1" applyFont="1" applyBorder="1" applyAlignment="1">
      <alignment horizontal="center"/>
    </xf>
    <xf numFmtId="0" fontId="5" fillId="0" borderId="33" xfId="0" applyFont="1" applyFill="1" applyBorder="1" applyAlignment="1">
      <alignment horizontal="left"/>
    </xf>
    <xf numFmtId="0" fontId="5" fillId="0" borderId="34" xfId="0" applyFont="1" applyFill="1" applyBorder="1" applyAlignment="1">
      <alignment horizontal="left"/>
    </xf>
    <xf numFmtId="4" fontId="5" fillId="0" borderId="26" xfId="0" applyNumberFormat="1" applyFont="1" applyBorder="1" applyAlignment="1">
      <alignment horizontal="right"/>
    </xf>
    <xf numFmtId="0" fontId="6" fillId="8" borderId="17" xfId="0" applyFont="1" applyFill="1" applyBorder="1"/>
    <xf numFmtId="0" fontId="6" fillId="8" borderId="25" xfId="0" applyFont="1" applyFill="1" applyBorder="1"/>
    <xf numFmtId="4" fontId="6" fillId="8" borderId="18" xfId="0" applyNumberFormat="1" applyFont="1" applyFill="1" applyBorder="1" applyAlignment="1">
      <alignment horizontal="right"/>
    </xf>
    <xf numFmtId="4" fontId="6" fillId="8" borderId="19" xfId="0" applyNumberFormat="1" applyFont="1" applyFill="1" applyBorder="1" applyAlignment="1">
      <alignment horizontal="right"/>
    </xf>
    <xf numFmtId="0" fontId="5" fillId="2" borderId="51" xfId="0" applyFont="1" applyFill="1" applyBorder="1" applyAlignment="1">
      <alignment vertical="center" wrapText="1"/>
    </xf>
    <xf numFmtId="0" fontId="15" fillId="0" borderId="0" xfId="0" applyFont="1"/>
    <xf numFmtId="0" fontId="5" fillId="2" borderId="56" xfId="0" applyFont="1" applyFill="1" applyBorder="1" applyAlignment="1">
      <alignment vertical="center" wrapText="1"/>
    </xf>
    <xf numFmtId="0" fontId="5" fillId="2" borderId="53" xfId="0" applyFont="1" applyFill="1" applyBorder="1" applyAlignment="1">
      <alignment vertical="center" wrapText="1"/>
    </xf>
    <xf numFmtId="0" fontId="5" fillId="2" borderId="53" xfId="0" applyFont="1" applyFill="1" applyBorder="1" applyAlignment="1">
      <alignment vertical="center"/>
    </xf>
    <xf numFmtId="0" fontId="6" fillId="17" borderId="17" xfId="0" applyFont="1" applyFill="1" applyBorder="1" applyAlignment="1">
      <alignment horizontal="center" vertical="center" wrapText="1"/>
    </xf>
    <xf numFmtId="0" fontId="6" fillId="17" borderId="18" xfId="0" applyFont="1" applyFill="1" applyBorder="1" applyAlignment="1">
      <alignment horizontal="center" vertical="center" wrapText="1"/>
    </xf>
    <xf numFmtId="0" fontId="6" fillId="17" borderId="49" xfId="0" applyFont="1" applyFill="1" applyBorder="1" applyAlignment="1">
      <alignment horizontal="center" vertical="center" wrapText="1"/>
    </xf>
    <xf numFmtId="0" fontId="6" fillId="17" borderId="25" xfId="0" applyFont="1" applyFill="1" applyBorder="1" applyAlignment="1">
      <alignment horizontal="center" vertical="center" wrapText="1"/>
    </xf>
    <xf numFmtId="0" fontId="6" fillId="17" borderId="19" xfId="0" applyFont="1" applyFill="1" applyBorder="1" applyAlignment="1">
      <alignment horizontal="center" vertical="center" wrapText="1"/>
    </xf>
    <xf numFmtId="4" fontId="5" fillId="2" borderId="53" xfId="0" applyNumberFormat="1" applyFont="1" applyFill="1" applyBorder="1" applyAlignment="1">
      <alignment horizontal="left" vertical="center" wrapText="1"/>
    </xf>
    <xf numFmtId="4" fontId="5" fillId="2" borderId="23" xfId="0" applyNumberFormat="1" applyFont="1" applyFill="1" applyBorder="1" applyAlignment="1">
      <alignment vertical="center" wrapText="1"/>
    </xf>
    <xf numFmtId="4" fontId="5" fillId="2" borderId="54" xfId="0" applyNumberFormat="1" applyFont="1" applyFill="1" applyBorder="1" applyAlignment="1">
      <alignment horizontal="left" vertical="center" wrapText="1"/>
    </xf>
    <xf numFmtId="4" fontId="5" fillId="2" borderId="24" xfId="0" applyNumberFormat="1" applyFont="1" applyFill="1" applyBorder="1" applyAlignment="1">
      <alignment vertical="center" wrapText="1"/>
    </xf>
    <xf numFmtId="4" fontId="5" fillId="2" borderId="40" xfId="0" applyNumberFormat="1" applyFont="1" applyFill="1" applyBorder="1" applyAlignment="1">
      <alignment vertical="center" wrapText="1"/>
    </xf>
    <xf numFmtId="0" fontId="6" fillId="16" borderId="30" xfId="0" applyFont="1" applyFill="1" applyBorder="1" applyAlignment="1">
      <alignment vertical="center" wrapText="1"/>
    </xf>
    <xf numFmtId="0" fontId="6" fillId="16" borderId="46" xfId="0" applyFont="1" applyFill="1" applyBorder="1" applyAlignment="1">
      <alignment vertical="center" wrapText="1"/>
    </xf>
    <xf numFmtId="0" fontId="6" fillId="16" borderId="25" xfId="0" applyFont="1" applyFill="1" applyBorder="1" applyAlignment="1">
      <alignment vertical="center" wrapText="1"/>
    </xf>
    <xf numFmtId="4" fontId="6" fillId="16" borderId="25" xfId="0" applyNumberFormat="1" applyFont="1" applyFill="1" applyBorder="1" applyAlignment="1">
      <alignment vertical="center" wrapText="1"/>
    </xf>
    <xf numFmtId="4" fontId="6" fillId="17" borderId="46" xfId="0" applyNumberFormat="1" applyFont="1" applyFill="1" applyBorder="1" applyAlignment="1">
      <alignment vertical="center" wrapText="1"/>
    </xf>
    <xf numFmtId="4" fontId="6" fillId="16" borderId="18" xfId="0" applyNumberFormat="1" applyFont="1" applyFill="1" applyBorder="1" applyAlignment="1">
      <alignment vertical="center" wrapText="1"/>
    </xf>
    <xf numFmtId="4" fontId="6" fillId="16" borderId="19" xfId="0" applyNumberFormat="1" applyFont="1" applyFill="1" applyBorder="1" applyAlignment="1">
      <alignment vertical="center" wrapText="1"/>
    </xf>
    <xf numFmtId="4" fontId="5" fillId="2" borderId="14" xfId="0" applyNumberFormat="1" applyFont="1" applyFill="1" applyBorder="1" applyAlignment="1">
      <alignment vertical="center" wrapText="1"/>
    </xf>
    <xf numFmtId="0" fontId="6" fillId="2" borderId="0" xfId="0" applyFont="1" applyFill="1" applyBorder="1" applyAlignment="1">
      <alignment horizontal="left" vertical="center"/>
    </xf>
    <xf numFmtId="0" fontId="10" fillId="3" borderId="11" xfId="0" applyFont="1" applyFill="1" applyBorder="1" applyAlignment="1">
      <alignment horizontal="center" vertical="center" wrapText="1"/>
    </xf>
    <xf numFmtId="0" fontId="10" fillId="3" borderId="12" xfId="0" applyFont="1" applyFill="1" applyBorder="1" applyAlignment="1">
      <alignment horizontal="center" vertical="center" wrapText="1"/>
    </xf>
    <xf numFmtId="0" fontId="5" fillId="0" borderId="0" xfId="0" applyNumberFormat="1" applyFont="1" applyAlignment="1">
      <alignment horizontal="left" indent="2"/>
    </xf>
    <xf numFmtId="0" fontId="5" fillId="0" borderId="0" xfId="0" applyFont="1" applyAlignment="1">
      <alignment horizontal="left" indent="2"/>
    </xf>
    <xf numFmtId="4" fontId="5" fillId="0" borderId="50" xfId="0" applyNumberFormat="1" applyFont="1" applyBorder="1" applyAlignment="1">
      <alignment horizontal="right"/>
    </xf>
    <xf numFmtId="4" fontId="5" fillId="0" borderId="12" xfId="0" applyNumberFormat="1" applyFont="1" applyBorder="1" applyAlignment="1">
      <alignment horizontal="right"/>
    </xf>
    <xf numFmtId="4" fontId="6" fillId="8" borderId="58" xfId="0" applyNumberFormat="1" applyFont="1" applyFill="1" applyBorder="1" applyAlignment="1">
      <alignment horizontal="right"/>
    </xf>
    <xf numFmtId="4" fontId="6" fillId="7" borderId="18" xfId="0" applyNumberFormat="1" applyFont="1" applyFill="1" applyBorder="1" applyAlignment="1">
      <alignment horizontal="right" vertical="center" wrapText="1"/>
    </xf>
    <xf numFmtId="4" fontId="6" fillId="7" borderId="18" xfId="0" applyNumberFormat="1" applyFont="1" applyFill="1" applyBorder="1" applyAlignment="1">
      <alignment horizontal="right"/>
    </xf>
    <xf numFmtId="4" fontId="6" fillId="7" borderId="19" xfId="0" applyNumberFormat="1" applyFont="1" applyFill="1" applyBorder="1" applyAlignment="1">
      <alignment horizontal="right"/>
    </xf>
    <xf numFmtId="164" fontId="5" fillId="0" borderId="1" xfId="1" applyNumberFormat="1" applyFont="1" applyBorder="1" applyAlignment="1">
      <alignment horizontal="right"/>
    </xf>
    <xf numFmtId="164" fontId="5" fillId="0" borderId="1" xfId="1" applyNumberFormat="1" applyFont="1" applyFill="1" applyBorder="1" applyAlignment="1">
      <alignment horizontal="right"/>
    </xf>
    <xf numFmtId="4" fontId="6" fillId="9" borderId="19" xfId="0" applyNumberFormat="1" applyFont="1" applyFill="1" applyBorder="1" applyAlignment="1">
      <alignment horizontal="right"/>
    </xf>
    <xf numFmtId="4" fontId="6" fillId="4" borderId="19" xfId="0" applyNumberFormat="1" applyFont="1" applyFill="1" applyBorder="1" applyAlignment="1">
      <alignment horizontal="right"/>
    </xf>
    <xf numFmtId="4" fontId="6" fillId="4" borderId="18" xfId="0" applyNumberFormat="1" applyFont="1" applyFill="1" applyBorder="1" applyAlignment="1">
      <alignment horizontal="right"/>
    </xf>
    <xf numFmtId="4" fontId="6" fillId="11" borderId="18" xfId="0" applyNumberFormat="1" applyFont="1" applyFill="1" applyBorder="1" applyAlignment="1">
      <alignment horizontal="right"/>
    </xf>
    <xf numFmtId="4" fontId="6" fillId="11" borderId="19" xfId="0" applyNumberFormat="1" applyFont="1" applyFill="1" applyBorder="1" applyAlignment="1">
      <alignment horizontal="right"/>
    </xf>
    <xf numFmtId="4" fontId="5" fillId="7" borderId="18" xfId="0" applyNumberFormat="1" applyFont="1" applyFill="1" applyBorder="1" applyAlignment="1">
      <alignment horizontal="right"/>
    </xf>
    <xf numFmtId="4" fontId="5" fillId="0" borderId="11" xfId="0" applyNumberFormat="1" applyFont="1" applyBorder="1" applyAlignment="1">
      <alignment horizontal="right"/>
    </xf>
    <xf numFmtId="4" fontId="6" fillId="8" borderId="14" xfId="0" applyNumberFormat="1" applyFont="1" applyFill="1" applyBorder="1" applyAlignment="1">
      <alignment horizontal="right"/>
    </xf>
    <xf numFmtId="2" fontId="6" fillId="8" borderId="18" xfId="0" applyNumberFormat="1" applyFont="1" applyFill="1" applyBorder="1" applyAlignment="1">
      <alignment horizontal="right"/>
    </xf>
    <xf numFmtId="2" fontId="6" fillId="8" borderId="19" xfId="0" applyNumberFormat="1" applyFont="1" applyFill="1" applyBorder="1" applyAlignment="1">
      <alignment horizontal="right"/>
    </xf>
    <xf numFmtId="4" fontId="5" fillId="0" borderId="3" xfId="0" applyNumberFormat="1" applyFont="1" applyBorder="1" applyAlignment="1"/>
    <xf numFmtId="4" fontId="5" fillId="0" borderId="8" xfId="0" applyNumberFormat="1" applyFont="1" applyBorder="1" applyAlignment="1"/>
    <xf numFmtId="4" fontId="5" fillId="0" borderId="40" xfId="0" applyNumberFormat="1" applyFont="1" applyBorder="1" applyAlignment="1"/>
    <xf numFmtId="4" fontId="5" fillId="0" borderId="41" xfId="0" applyNumberFormat="1" applyFont="1" applyBorder="1" applyAlignment="1"/>
    <xf numFmtId="4" fontId="5" fillId="9" borderId="18" xfId="0" applyNumberFormat="1" applyFont="1" applyFill="1" applyBorder="1" applyAlignment="1"/>
    <xf numFmtId="4" fontId="5" fillId="9" borderId="19" xfId="0" applyNumberFormat="1" applyFont="1" applyFill="1" applyBorder="1" applyAlignment="1"/>
    <xf numFmtId="2" fontId="5" fillId="0" borderId="1" xfId="0" applyNumberFormat="1" applyFont="1" applyBorder="1" applyAlignment="1"/>
    <xf numFmtId="2" fontId="5" fillId="0" borderId="10" xfId="0" applyNumberFormat="1" applyFont="1" applyBorder="1" applyAlignment="1"/>
    <xf numFmtId="4" fontId="5" fillId="0" borderId="3" xfId="0" applyNumberFormat="1" applyFont="1" applyFill="1" applyBorder="1" applyAlignment="1"/>
    <xf numFmtId="4" fontId="5" fillId="0" borderId="40" xfId="0" applyNumberFormat="1" applyFont="1" applyFill="1" applyBorder="1" applyAlignment="1"/>
    <xf numFmtId="4" fontId="5" fillId="0" borderId="8" xfId="0" applyNumberFormat="1" applyFont="1" applyFill="1" applyBorder="1" applyAlignment="1"/>
    <xf numFmtId="4" fontId="5" fillId="9" borderId="18" xfId="0" applyNumberFormat="1" applyFont="1" applyFill="1" applyBorder="1" applyAlignment="1">
      <alignment horizontal="right"/>
    </xf>
    <xf numFmtId="4" fontId="5" fillId="9" borderId="19" xfId="0" applyNumberFormat="1" applyFont="1" applyFill="1" applyBorder="1" applyAlignment="1">
      <alignment horizontal="right"/>
    </xf>
    <xf numFmtId="4" fontId="6" fillId="13" borderId="18" xfId="0" applyNumberFormat="1" applyFont="1" applyFill="1" applyBorder="1" applyAlignment="1">
      <alignment horizontal="right"/>
    </xf>
    <xf numFmtId="4" fontId="5" fillId="13" borderId="18" xfId="0" applyNumberFormat="1" applyFont="1" applyFill="1" applyBorder="1" applyAlignment="1">
      <alignment horizontal="right"/>
    </xf>
    <xf numFmtId="4" fontId="5" fillId="13" borderId="19" xfId="0" applyNumberFormat="1" applyFont="1" applyFill="1" applyBorder="1" applyAlignment="1">
      <alignment horizontal="right"/>
    </xf>
    <xf numFmtId="4" fontId="5" fillId="6" borderId="14" xfId="0" applyNumberFormat="1" applyFont="1" applyFill="1" applyBorder="1" applyAlignment="1">
      <alignment horizontal="right"/>
    </xf>
    <xf numFmtId="4" fontId="5" fillId="6" borderId="15" xfId="0" applyNumberFormat="1" applyFont="1" applyFill="1" applyBorder="1" applyAlignment="1">
      <alignment horizontal="right"/>
    </xf>
    <xf numFmtId="4" fontId="5" fillId="0" borderId="14" xfId="0" applyNumberFormat="1" applyFont="1" applyBorder="1" applyAlignment="1">
      <alignment horizontal="right"/>
    </xf>
    <xf numFmtId="4" fontId="5" fillId="0" borderId="15" xfId="0" applyNumberFormat="1" applyFont="1" applyBorder="1" applyAlignment="1">
      <alignment horizontal="right"/>
    </xf>
    <xf numFmtId="4" fontId="6" fillId="6" borderId="14" xfId="0" applyNumberFormat="1" applyFont="1" applyFill="1" applyBorder="1" applyAlignment="1">
      <alignment horizontal="right"/>
    </xf>
    <xf numFmtId="4" fontId="6" fillId="6" borderId="15" xfId="0" applyNumberFormat="1" applyFont="1" applyFill="1" applyBorder="1" applyAlignment="1">
      <alignment horizontal="right"/>
    </xf>
    <xf numFmtId="4" fontId="5" fillId="0" borderId="5" xfId="0" applyNumberFormat="1" applyFont="1" applyFill="1" applyBorder="1" applyAlignment="1">
      <alignment horizontal="right"/>
    </xf>
    <xf numFmtId="4" fontId="6" fillId="6" borderId="5" xfId="0" applyNumberFormat="1" applyFont="1" applyFill="1" applyBorder="1" applyAlignment="1">
      <alignment horizontal="right"/>
    </xf>
    <xf numFmtId="4" fontId="5" fillId="2" borderId="10" xfId="0" applyNumberFormat="1" applyFont="1" applyFill="1" applyBorder="1" applyAlignment="1">
      <alignment vertical="center" wrapText="1"/>
    </xf>
    <xf numFmtId="4" fontId="5" fillId="2" borderId="26" xfId="0" applyNumberFormat="1" applyFont="1" applyFill="1" applyBorder="1" applyAlignment="1">
      <alignment vertical="center" wrapText="1"/>
    </xf>
    <xf numFmtId="4" fontId="6" fillId="15" borderId="49" xfId="0" applyNumberFormat="1" applyFont="1" applyFill="1" applyBorder="1" applyAlignment="1">
      <alignment vertical="center" wrapText="1"/>
    </xf>
    <xf numFmtId="4" fontId="6" fillId="15" borderId="18" xfId="0" applyNumberFormat="1" applyFont="1" applyFill="1" applyBorder="1" applyAlignment="1">
      <alignment vertical="center" wrapText="1"/>
    </xf>
    <xf numFmtId="4" fontId="6" fillId="15" borderId="19" xfId="0" applyNumberFormat="1" applyFont="1" applyFill="1" applyBorder="1" applyAlignment="1">
      <alignment vertical="center" wrapText="1"/>
    </xf>
    <xf numFmtId="4" fontId="5" fillId="2" borderId="8" xfId="0" applyNumberFormat="1" applyFont="1" applyFill="1" applyBorder="1" applyAlignment="1">
      <alignment vertical="center" wrapText="1"/>
    </xf>
    <xf numFmtId="4" fontId="5" fillId="2" borderId="21" xfId="0" applyNumberFormat="1" applyFont="1" applyFill="1" applyBorder="1" applyAlignment="1">
      <alignment vertical="center" wrapText="1"/>
    </xf>
    <xf numFmtId="4" fontId="5" fillId="15" borderId="18" xfId="0" applyNumberFormat="1" applyFont="1" applyFill="1" applyBorder="1" applyAlignment="1"/>
    <xf numFmtId="4" fontId="5" fillId="15" borderId="19" xfId="0" applyNumberFormat="1" applyFont="1" applyFill="1" applyBorder="1" applyAlignment="1"/>
    <xf numFmtId="4" fontId="5" fillId="2" borderId="50" xfId="0" applyNumberFormat="1" applyFont="1" applyFill="1" applyBorder="1" applyAlignment="1">
      <alignment vertical="center" wrapText="1"/>
    </xf>
    <xf numFmtId="4" fontId="5" fillId="2" borderId="41" xfId="0" applyNumberFormat="1" applyFont="1" applyFill="1" applyBorder="1" applyAlignment="1">
      <alignment vertical="center" wrapText="1"/>
    </xf>
    <xf numFmtId="4" fontId="5" fillId="15" borderId="18" xfId="0" applyNumberFormat="1" applyFont="1" applyFill="1" applyBorder="1" applyAlignment="1">
      <alignment horizontal="right"/>
    </xf>
    <xf numFmtId="4" fontId="5" fillId="15" borderId="19" xfId="0" applyNumberFormat="1" applyFont="1" applyFill="1" applyBorder="1" applyAlignment="1">
      <alignment horizontal="right"/>
    </xf>
    <xf numFmtId="4" fontId="5" fillId="0" borderId="12" xfId="0" applyNumberFormat="1" applyFont="1" applyFill="1" applyBorder="1" applyAlignment="1">
      <alignment horizontal="right"/>
    </xf>
    <xf numFmtId="4" fontId="5" fillId="2" borderId="1" xfId="0" applyNumberFormat="1" applyFont="1" applyFill="1" applyBorder="1" applyAlignment="1">
      <alignment vertical="center"/>
    </xf>
    <xf numFmtId="4" fontId="5" fillId="2" borderId="10" xfId="0" applyNumberFormat="1" applyFont="1" applyFill="1" applyBorder="1" applyAlignment="1">
      <alignment vertical="center"/>
    </xf>
    <xf numFmtId="4" fontId="5" fillId="2" borderId="26" xfId="0" applyNumberFormat="1" applyFont="1" applyFill="1" applyBorder="1" applyAlignment="1">
      <alignment vertical="center"/>
    </xf>
    <xf numFmtId="4" fontId="6" fillId="17" borderId="19" xfId="0" applyNumberFormat="1" applyFont="1" applyFill="1" applyBorder="1" applyAlignment="1">
      <alignment vertical="center" wrapText="1"/>
    </xf>
    <xf numFmtId="4" fontId="5" fillId="17" borderId="19" xfId="0" applyNumberFormat="1" applyFont="1" applyFill="1" applyBorder="1" applyAlignment="1">
      <alignment vertical="center" wrapText="1"/>
    </xf>
    <xf numFmtId="4" fontId="5" fillId="0" borderId="7" xfId="0" applyNumberFormat="1" applyFont="1" applyBorder="1" applyAlignment="1">
      <alignment horizontal="right" vertical="center"/>
    </xf>
    <xf numFmtId="4" fontId="5" fillId="0" borderId="3" xfId="0" applyNumberFormat="1" applyFont="1" applyBorder="1" applyAlignment="1">
      <alignment horizontal="right" vertical="center"/>
    </xf>
    <xf numFmtId="4" fontId="5" fillId="0" borderId="8" xfId="0" applyNumberFormat="1" applyFont="1" applyBorder="1" applyAlignment="1">
      <alignment horizontal="right" vertical="center"/>
    </xf>
    <xf numFmtId="4" fontId="5" fillId="0" borderId="9" xfId="0" applyNumberFormat="1" applyFont="1" applyBorder="1" applyAlignment="1">
      <alignment horizontal="right" vertical="center"/>
    </xf>
    <xf numFmtId="4" fontId="5" fillId="0" borderId="1" xfId="0" applyNumberFormat="1" applyFont="1" applyBorder="1" applyAlignment="1">
      <alignment horizontal="right" vertical="center"/>
    </xf>
    <xf numFmtId="4" fontId="5" fillId="0" borderId="10" xfId="0" applyNumberFormat="1" applyFont="1" applyBorder="1" applyAlignment="1">
      <alignment horizontal="right" vertical="center"/>
    </xf>
    <xf numFmtId="4" fontId="5" fillId="0" borderId="57" xfId="0" applyNumberFormat="1" applyFont="1" applyBorder="1" applyAlignment="1">
      <alignment horizontal="right" vertical="center"/>
    </xf>
    <xf numFmtId="4" fontId="5" fillId="0" borderId="11" xfId="0" applyNumberFormat="1" applyFont="1" applyBorder="1" applyAlignment="1">
      <alignment horizontal="right" vertical="center"/>
    </xf>
    <xf numFmtId="4" fontId="5" fillId="0" borderId="12" xfId="0" applyNumberFormat="1" applyFont="1" applyBorder="1" applyAlignment="1">
      <alignment horizontal="right" vertical="center"/>
    </xf>
    <xf numFmtId="0" fontId="10" fillId="3" borderId="33" xfId="0" applyFont="1" applyFill="1" applyBorder="1" applyAlignment="1">
      <alignment vertical="center"/>
    </xf>
    <xf numFmtId="0" fontId="10" fillId="3" borderId="28" xfId="0" applyFont="1" applyFill="1" applyBorder="1" applyAlignment="1">
      <alignment vertical="center"/>
    </xf>
    <xf numFmtId="4" fontId="6" fillId="6" borderId="18" xfId="0" applyNumberFormat="1" applyFont="1" applyFill="1" applyBorder="1" applyAlignment="1">
      <alignment horizontal="right" vertical="center" wrapText="1"/>
    </xf>
    <xf numFmtId="4" fontId="6" fillId="6" borderId="19" xfId="0" applyNumberFormat="1" applyFont="1" applyFill="1" applyBorder="1" applyAlignment="1">
      <alignment horizontal="right"/>
    </xf>
    <xf numFmtId="0" fontId="5" fillId="2" borderId="45" xfId="0" applyFont="1" applyFill="1" applyBorder="1" applyAlignment="1">
      <alignment horizontal="left" vertical="center" wrapText="1"/>
    </xf>
    <xf numFmtId="0" fontId="5" fillId="2" borderId="40" xfId="0" applyFont="1" applyFill="1" applyBorder="1" applyAlignment="1">
      <alignment vertical="center"/>
    </xf>
    <xf numFmtId="4" fontId="5" fillId="2" borderId="40" xfId="0" applyNumberFormat="1" applyFont="1" applyFill="1" applyBorder="1" applyAlignment="1">
      <alignment horizontal="right" vertical="center" wrapText="1"/>
    </xf>
    <xf numFmtId="4" fontId="5" fillId="2" borderId="2" xfId="0" applyNumberFormat="1" applyFont="1" applyFill="1" applyBorder="1" applyAlignment="1">
      <alignment horizontal="center" vertical="center" wrapText="1"/>
    </xf>
    <xf numFmtId="4" fontId="5" fillId="2" borderId="26" xfId="0" applyNumberFormat="1" applyFont="1" applyFill="1" applyBorder="1" applyAlignment="1">
      <alignment horizontal="center" vertical="center" wrapText="1"/>
    </xf>
    <xf numFmtId="0" fontId="5" fillId="2" borderId="3" xfId="0" applyFont="1" applyFill="1" applyBorder="1" applyAlignment="1">
      <alignment vertical="center" wrapText="1"/>
    </xf>
    <xf numFmtId="4" fontId="6" fillId="3" borderId="18" xfId="0" applyNumberFormat="1" applyFont="1" applyFill="1" applyBorder="1" applyAlignment="1">
      <alignment horizontal="right"/>
    </xf>
    <xf numFmtId="4" fontId="6" fillId="3" borderId="19" xfId="0" applyNumberFormat="1" applyFont="1" applyFill="1" applyBorder="1" applyAlignment="1">
      <alignment horizontal="right"/>
    </xf>
    <xf numFmtId="0" fontId="5" fillId="2" borderId="40" xfId="0" applyFont="1" applyFill="1" applyBorder="1" applyAlignment="1">
      <alignment vertical="center" wrapText="1"/>
    </xf>
    <xf numFmtId="4" fontId="5" fillId="0" borderId="3" xfId="0" applyNumberFormat="1" applyFont="1" applyFill="1" applyBorder="1" applyAlignment="1">
      <alignment horizontal="center"/>
    </xf>
    <xf numFmtId="4" fontId="5" fillId="0" borderId="8" xfId="0" applyNumberFormat="1" applyFont="1" applyFill="1" applyBorder="1" applyAlignment="1">
      <alignment horizontal="center"/>
    </xf>
    <xf numFmtId="4" fontId="5" fillId="0" borderId="41" xfId="0" applyNumberFormat="1" applyFont="1" applyFill="1" applyBorder="1" applyAlignment="1">
      <alignment horizontal="center"/>
    </xf>
    <xf numFmtId="4" fontId="6" fillId="3" borderId="18" xfId="0" applyNumberFormat="1" applyFont="1" applyFill="1" applyBorder="1" applyAlignment="1">
      <alignment horizontal="center"/>
    </xf>
    <xf numFmtId="4" fontId="6" fillId="3" borderId="19" xfId="0" applyNumberFormat="1" applyFont="1" applyFill="1" applyBorder="1" applyAlignment="1">
      <alignment horizontal="center"/>
    </xf>
    <xf numFmtId="4" fontId="6" fillId="5" borderId="18" xfId="0" applyNumberFormat="1" applyFont="1" applyFill="1" applyBorder="1" applyAlignment="1">
      <alignment horizontal="right"/>
    </xf>
    <xf numFmtId="4" fontId="6" fillId="5" borderId="19" xfId="0" applyNumberFormat="1" applyFont="1" applyFill="1" applyBorder="1" applyAlignment="1">
      <alignment horizontal="right"/>
    </xf>
    <xf numFmtId="0" fontId="5" fillId="0" borderId="3" xfId="0" applyFont="1" applyFill="1" applyBorder="1"/>
    <xf numFmtId="4" fontId="6" fillId="10" borderId="18" xfId="0" applyNumberFormat="1" applyFont="1" applyFill="1" applyBorder="1" applyAlignment="1">
      <alignment horizontal="right"/>
    </xf>
    <xf numFmtId="4" fontId="6" fillId="10" borderId="19" xfId="0" applyNumberFormat="1" applyFont="1" applyFill="1" applyBorder="1" applyAlignment="1">
      <alignment horizontal="right"/>
    </xf>
    <xf numFmtId="4" fontId="6" fillId="10" borderId="18" xfId="0" applyNumberFormat="1" applyFont="1" applyFill="1" applyBorder="1" applyAlignment="1">
      <alignment horizontal="center"/>
    </xf>
    <xf numFmtId="0" fontId="6" fillId="0" borderId="46" xfId="0" applyFont="1" applyFill="1" applyBorder="1" applyAlignment="1">
      <alignment horizontal="left"/>
    </xf>
    <xf numFmtId="4" fontId="6" fillId="0" borderId="46" xfId="0" applyNumberFormat="1" applyFont="1" applyFill="1" applyBorder="1" applyAlignment="1">
      <alignment horizontal="right"/>
    </xf>
    <xf numFmtId="4" fontId="5" fillId="0" borderId="46" xfId="0" applyNumberFormat="1" applyFont="1" applyFill="1" applyBorder="1" applyAlignment="1">
      <alignment horizontal="right"/>
    </xf>
    <xf numFmtId="0" fontId="6" fillId="0" borderId="46" xfId="0" applyFont="1" applyBorder="1" applyAlignment="1">
      <alignment horizontal="left"/>
    </xf>
    <xf numFmtId="0" fontId="17" fillId="0" borderId="0" xfId="0" applyFont="1"/>
    <xf numFmtId="0" fontId="18" fillId="0" borderId="0" xfId="0" applyFont="1"/>
    <xf numFmtId="0" fontId="5" fillId="2" borderId="1"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0" borderId="2" xfId="0" applyFont="1" applyBorder="1" applyAlignment="1">
      <alignment horizontal="center"/>
    </xf>
    <xf numFmtId="0" fontId="5" fillId="0" borderId="2" xfId="0" applyFont="1" applyBorder="1" applyAlignment="1">
      <alignment horizontal="center" vertical="center"/>
    </xf>
    <xf numFmtId="4" fontId="11" fillId="0" borderId="13" xfId="0" applyNumberFormat="1" applyFont="1" applyBorder="1" applyAlignment="1">
      <alignment horizontal="right" vertical="center"/>
    </xf>
    <xf numFmtId="4" fontId="11" fillId="0" borderId="14" xfId="0" applyNumberFormat="1" applyFont="1" applyBorder="1" applyAlignment="1">
      <alignment horizontal="right" vertical="center"/>
    </xf>
    <xf numFmtId="4" fontId="11" fillId="0" borderId="15" xfId="0" applyNumberFormat="1" applyFont="1" applyBorder="1" applyAlignment="1">
      <alignment horizontal="right" vertical="center"/>
    </xf>
    <xf numFmtId="0" fontId="10" fillId="3" borderId="38" xfId="0" applyFont="1" applyFill="1" applyBorder="1" applyAlignment="1">
      <alignment vertical="center" wrapText="1"/>
    </xf>
    <xf numFmtId="0" fontId="10" fillId="3" borderId="36" xfId="0" applyFont="1" applyFill="1" applyBorder="1" applyAlignment="1">
      <alignment vertical="center" wrapText="1"/>
    </xf>
    <xf numFmtId="0" fontId="5" fillId="0" borderId="0" xfId="0" applyFont="1" applyAlignment="1">
      <alignment horizontal="justify"/>
    </xf>
    <xf numFmtId="0" fontId="21" fillId="0" borderId="0" xfId="0" applyFont="1"/>
    <xf numFmtId="0" fontId="2" fillId="0" borderId="0" xfId="0" applyFont="1" applyBorder="1" applyAlignment="1"/>
    <xf numFmtId="0" fontId="22" fillId="0" borderId="61" xfId="0" applyFont="1" applyBorder="1" applyAlignment="1">
      <alignment horizontal="center" vertical="center"/>
    </xf>
    <xf numFmtId="0" fontId="22" fillId="0" borderId="59" xfId="0" applyFont="1" applyBorder="1" applyAlignment="1">
      <alignment horizontal="center" vertical="center"/>
    </xf>
    <xf numFmtId="0" fontId="22" fillId="0" borderId="60" xfId="0" applyFont="1" applyBorder="1" applyAlignment="1">
      <alignment horizontal="center" vertical="center"/>
    </xf>
    <xf numFmtId="0" fontId="1" fillId="0" borderId="0" xfId="0" applyFont="1" applyAlignment="1">
      <alignment horizontal="center"/>
    </xf>
    <xf numFmtId="0" fontId="11" fillId="0" borderId="0" xfId="0" applyFont="1" applyAlignment="1">
      <alignment horizontal="center"/>
    </xf>
    <xf numFmtId="0" fontId="9" fillId="0" borderId="0" xfId="0" applyFont="1" applyAlignment="1">
      <alignment horizontal="center"/>
    </xf>
    <xf numFmtId="0" fontId="10" fillId="0" borderId="0" xfId="0" applyFont="1" applyAlignment="1">
      <alignment horizontal="center"/>
    </xf>
    <xf numFmtId="0" fontId="12" fillId="0" borderId="0" xfId="0" applyFont="1" applyAlignment="1">
      <alignment horizontal="center"/>
    </xf>
    <xf numFmtId="0" fontId="6" fillId="8" borderId="30" xfId="0" applyFont="1" applyFill="1" applyBorder="1" applyAlignment="1">
      <alignment horizontal="left"/>
    </xf>
    <xf numFmtId="0" fontId="6" fillId="8" borderId="25" xfId="0" applyFont="1" applyFill="1" applyBorder="1" applyAlignment="1">
      <alignment horizontal="left"/>
    </xf>
    <xf numFmtId="0" fontId="6" fillId="10" borderId="17" xfId="0" applyFont="1" applyFill="1" applyBorder="1" applyAlignment="1">
      <alignment horizontal="left"/>
    </xf>
    <xf numFmtId="0" fontId="6" fillId="10" borderId="18" xfId="0" applyFont="1" applyFill="1" applyBorder="1" applyAlignment="1">
      <alignment horizontal="left"/>
    </xf>
    <xf numFmtId="0" fontId="5" fillId="0" borderId="31" xfId="0" applyFont="1" applyBorder="1" applyAlignment="1">
      <alignment horizontal="left"/>
    </xf>
    <xf numFmtId="0" fontId="5" fillId="0" borderId="32" xfId="0" applyFont="1" applyBorder="1" applyAlignment="1">
      <alignment horizontal="left"/>
    </xf>
    <xf numFmtId="0" fontId="5" fillId="0" borderId="33" xfId="0" applyFont="1" applyBorder="1" applyAlignment="1">
      <alignment horizontal="left"/>
    </xf>
    <xf numFmtId="0" fontId="5" fillId="0" borderId="23" xfId="0" applyFont="1" applyBorder="1" applyAlignment="1">
      <alignment horizontal="left"/>
    </xf>
    <xf numFmtId="0" fontId="6" fillId="4" borderId="30" xfId="0" applyFont="1" applyFill="1" applyBorder="1" applyAlignment="1">
      <alignment horizontal="left"/>
    </xf>
    <xf numFmtId="0" fontId="6" fillId="4" borderId="25" xfId="0" applyFont="1" applyFill="1" applyBorder="1" applyAlignment="1">
      <alignment horizontal="left"/>
    </xf>
    <xf numFmtId="0" fontId="6" fillId="11" borderId="30" xfId="0" applyFont="1" applyFill="1" applyBorder="1" applyAlignment="1">
      <alignment horizontal="left"/>
    </xf>
    <xf numFmtId="0" fontId="6" fillId="11" borderId="25" xfId="0" applyFont="1" applyFill="1" applyBorder="1" applyAlignment="1">
      <alignment horizontal="left"/>
    </xf>
    <xf numFmtId="0" fontId="6" fillId="9" borderId="30" xfId="0" applyFont="1" applyFill="1" applyBorder="1" applyAlignment="1">
      <alignment horizontal="left"/>
    </xf>
    <xf numFmtId="0" fontId="6" fillId="9" borderId="25" xfId="0" applyFont="1" applyFill="1" applyBorder="1" applyAlignment="1">
      <alignment horizontal="left"/>
    </xf>
    <xf numFmtId="0" fontId="6" fillId="5" borderId="17" xfId="0" applyFont="1" applyFill="1" applyBorder="1" applyAlignment="1">
      <alignment horizontal="left"/>
    </xf>
    <xf numFmtId="0" fontId="6" fillId="5" borderId="18" xfId="0" applyFont="1" applyFill="1" applyBorder="1" applyAlignment="1">
      <alignment horizontal="left"/>
    </xf>
    <xf numFmtId="0" fontId="6" fillId="7" borderId="30" xfId="0" applyFont="1" applyFill="1" applyBorder="1" applyAlignment="1">
      <alignment horizontal="left" vertical="center" wrapText="1"/>
    </xf>
    <xf numFmtId="0" fontId="6" fillId="7" borderId="25" xfId="0" applyFont="1" applyFill="1" applyBorder="1" applyAlignment="1">
      <alignment horizontal="left" vertical="center" wrapText="1"/>
    </xf>
    <xf numFmtId="0" fontId="6" fillId="3" borderId="17" xfId="0" applyFont="1" applyFill="1" applyBorder="1" applyAlignment="1">
      <alignment horizontal="left"/>
    </xf>
    <xf numFmtId="0" fontId="6" fillId="3" borderId="18" xfId="0" applyFont="1" applyFill="1" applyBorder="1" applyAlignment="1">
      <alignment horizontal="left"/>
    </xf>
    <xf numFmtId="0" fontId="6" fillId="6" borderId="17" xfId="0" applyFont="1" applyFill="1" applyBorder="1" applyAlignment="1">
      <alignment horizontal="left" vertical="center" wrapText="1"/>
    </xf>
    <xf numFmtId="0" fontId="6" fillId="6" borderId="18" xfId="0" applyFont="1" applyFill="1" applyBorder="1" applyAlignment="1">
      <alignment horizontal="left" vertical="center" wrapText="1"/>
    </xf>
    <xf numFmtId="0" fontId="6" fillId="12" borderId="5" xfId="0" applyFont="1" applyFill="1" applyBorder="1" applyAlignment="1">
      <alignment horizontal="center" vertical="center" wrapText="1"/>
    </xf>
    <xf numFmtId="0" fontId="6" fillId="12" borderId="14" xfId="0" applyFont="1" applyFill="1" applyBorder="1" applyAlignment="1">
      <alignment horizontal="center" vertical="center" wrapText="1"/>
    </xf>
    <xf numFmtId="0" fontId="6" fillId="12" borderId="5" xfId="0" applyFont="1" applyFill="1" applyBorder="1" applyAlignment="1">
      <alignment horizontal="center" vertical="center"/>
    </xf>
    <xf numFmtId="0" fontId="6" fillId="12" borderId="14" xfId="0" applyFont="1" applyFill="1" applyBorder="1" applyAlignment="1">
      <alignment horizontal="center" vertical="center"/>
    </xf>
    <xf numFmtId="0" fontId="6" fillId="12" borderId="6" xfId="0" applyFont="1" applyFill="1" applyBorder="1" applyAlignment="1">
      <alignment horizontal="center" vertical="center"/>
    </xf>
    <xf numFmtId="0" fontId="6" fillId="12" borderId="15" xfId="0" applyFont="1" applyFill="1" applyBorder="1" applyAlignment="1">
      <alignment horizontal="center" vertical="center"/>
    </xf>
    <xf numFmtId="0" fontId="6" fillId="0" borderId="5" xfId="0" applyFont="1" applyBorder="1" applyAlignment="1">
      <alignment horizontal="center" vertical="center" wrapText="1"/>
    </xf>
    <xf numFmtId="0" fontId="6" fillId="0" borderId="14" xfId="0" applyFont="1" applyBorder="1" applyAlignment="1">
      <alignment horizontal="center" vertical="center" wrapText="1"/>
    </xf>
    <xf numFmtId="0" fontId="5" fillId="0" borderId="0" xfId="0" applyFont="1" applyAlignment="1">
      <alignment horizontal="justify" wrapText="1"/>
    </xf>
    <xf numFmtId="0" fontId="6" fillId="0" borderId="5" xfId="0" applyFont="1" applyBorder="1" applyAlignment="1">
      <alignment horizontal="center" vertical="center"/>
    </xf>
    <xf numFmtId="0" fontId="6" fillId="0" borderId="14" xfId="0" applyFont="1" applyBorder="1" applyAlignment="1">
      <alignment horizontal="center" vertical="center"/>
    </xf>
    <xf numFmtId="0" fontId="6" fillId="0" borderId="6" xfId="0" applyFont="1" applyBorder="1" applyAlignment="1">
      <alignment horizontal="center" vertical="center"/>
    </xf>
    <xf numFmtId="0" fontId="6" fillId="0" borderId="15" xfId="0" applyFont="1" applyBorder="1" applyAlignment="1">
      <alignment horizontal="center" vertical="center"/>
    </xf>
    <xf numFmtId="0" fontId="6" fillId="0" borderId="4" xfId="0" applyFont="1" applyBorder="1" applyAlignment="1">
      <alignment horizontal="center" vertical="center"/>
    </xf>
    <xf numFmtId="0" fontId="6" fillId="0" borderId="13" xfId="0" applyFont="1" applyBorder="1" applyAlignment="1">
      <alignment horizontal="center" vertical="center"/>
    </xf>
    <xf numFmtId="0" fontId="6" fillId="12" borderId="34" xfId="0" applyFont="1" applyFill="1" applyBorder="1" applyAlignment="1">
      <alignment horizontal="center" vertical="center"/>
    </xf>
    <xf numFmtId="0" fontId="6" fillId="12" borderId="35" xfId="0" applyFont="1" applyFill="1" applyBorder="1" applyAlignment="1">
      <alignment horizontal="center" vertical="center"/>
    </xf>
    <xf numFmtId="0" fontId="6" fillId="12" borderId="36" xfId="0" applyFont="1" applyFill="1" applyBorder="1" applyAlignment="1">
      <alignment horizontal="center" vertical="center"/>
    </xf>
    <xf numFmtId="0" fontId="6" fillId="12" borderId="37" xfId="0" applyFont="1" applyFill="1" applyBorder="1" applyAlignment="1">
      <alignment horizontal="center" vertical="center"/>
    </xf>
    <xf numFmtId="0" fontId="5" fillId="0" borderId="36" xfId="0" applyFont="1" applyBorder="1" applyAlignment="1">
      <alignment horizontal="left"/>
    </xf>
    <xf numFmtId="0" fontId="5" fillId="0" borderId="37" xfId="0" applyFont="1" applyBorder="1" applyAlignment="1">
      <alignment horizontal="left"/>
    </xf>
    <xf numFmtId="0" fontId="6" fillId="7" borderId="5" xfId="0" applyFont="1" applyFill="1" applyBorder="1" applyAlignment="1">
      <alignment horizontal="center" vertical="center"/>
    </xf>
    <xf numFmtId="0" fontId="6" fillId="7" borderId="14" xfId="0" applyFont="1" applyFill="1" applyBorder="1" applyAlignment="1">
      <alignment horizontal="center" vertical="center"/>
    </xf>
    <xf numFmtId="0" fontId="6" fillId="7" borderId="6" xfId="0" applyFont="1" applyFill="1" applyBorder="1" applyAlignment="1">
      <alignment horizontal="center" vertical="center"/>
    </xf>
    <xf numFmtId="0" fontId="6" fillId="7" borderId="15" xfId="0" applyFont="1" applyFill="1" applyBorder="1" applyAlignment="1">
      <alignment horizontal="center" vertical="center"/>
    </xf>
    <xf numFmtId="0" fontId="6" fillId="6" borderId="30" xfId="0" applyFont="1" applyFill="1" applyBorder="1" applyAlignment="1"/>
    <xf numFmtId="0" fontId="6" fillId="6" borderId="25" xfId="0" applyFont="1" applyFill="1" applyBorder="1" applyAlignment="1"/>
    <xf numFmtId="0" fontId="6" fillId="7" borderId="4" xfId="0" applyFont="1" applyFill="1" applyBorder="1" applyAlignment="1">
      <alignment horizontal="center" vertical="center"/>
    </xf>
    <xf numFmtId="0" fontId="6" fillId="7" borderId="13" xfId="0" applyFont="1" applyFill="1" applyBorder="1" applyAlignment="1">
      <alignment horizontal="center" vertical="center"/>
    </xf>
    <xf numFmtId="0" fontId="6" fillId="7" borderId="5" xfId="0" applyFont="1" applyFill="1" applyBorder="1" applyAlignment="1">
      <alignment horizontal="center" vertical="center" wrapText="1"/>
    </xf>
    <xf numFmtId="0" fontId="6" fillId="7" borderId="14" xfId="0" applyFont="1" applyFill="1" applyBorder="1" applyAlignment="1">
      <alignment horizontal="center" vertical="center" wrapText="1"/>
    </xf>
    <xf numFmtId="0" fontId="6" fillId="7" borderId="30" xfId="0" applyFont="1" applyFill="1" applyBorder="1" applyAlignment="1">
      <alignment horizontal="left"/>
    </xf>
    <xf numFmtId="0" fontId="6" fillId="7" borderId="25" xfId="0" applyFont="1" applyFill="1" applyBorder="1" applyAlignment="1">
      <alignment horizontal="left"/>
    </xf>
    <xf numFmtId="0" fontId="6" fillId="6" borderId="30" xfId="0" applyFont="1" applyFill="1" applyBorder="1" applyAlignment="1">
      <alignment horizontal="left"/>
    </xf>
    <xf numFmtId="0" fontId="6" fillId="6" borderId="25" xfId="0" applyFont="1" applyFill="1" applyBorder="1" applyAlignment="1">
      <alignment horizontal="left"/>
    </xf>
    <xf numFmtId="0" fontId="6" fillId="12" borderId="34" xfId="0" applyFont="1" applyFill="1" applyBorder="1" applyAlignment="1">
      <alignment horizontal="center" vertical="center" wrapText="1"/>
    </xf>
    <xf numFmtId="0" fontId="6" fillId="12" borderId="35" xfId="0" applyFont="1" applyFill="1" applyBorder="1" applyAlignment="1">
      <alignment horizontal="center" vertical="center" wrapText="1"/>
    </xf>
    <xf numFmtId="0" fontId="6" fillId="12" borderId="36" xfId="0" applyFont="1" applyFill="1" applyBorder="1" applyAlignment="1">
      <alignment horizontal="center" vertical="center" wrapText="1"/>
    </xf>
    <xf numFmtId="0" fontId="6" fillId="12" borderId="37" xfId="0" applyFont="1" applyFill="1" applyBorder="1" applyAlignment="1">
      <alignment horizontal="center" vertical="center" wrapText="1"/>
    </xf>
    <xf numFmtId="0" fontId="5" fillId="0" borderId="28" xfId="0" applyFont="1" applyBorder="1" applyAlignment="1">
      <alignment horizontal="left"/>
    </xf>
    <xf numFmtId="0" fontId="5" fillId="0" borderId="29" xfId="0" applyFont="1" applyBorder="1" applyAlignment="1">
      <alignment horizontal="left"/>
    </xf>
    <xf numFmtId="0" fontId="5" fillId="0" borderId="33" xfId="0" applyFont="1" applyFill="1" applyBorder="1" applyAlignment="1">
      <alignment horizontal="left"/>
    </xf>
    <xf numFmtId="0" fontId="5" fillId="0" borderId="23" xfId="0" applyFont="1" applyFill="1" applyBorder="1" applyAlignment="1">
      <alignment horizontal="left"/>
    </xf>
    <xf numFmtId="0" fontId="6" fillId="9" borderId="17" xfId="0" applyFont="1" applyFill="1" applyBorder="1" applyAlignment="1">
      <alignment horizontal="left"/>
    </xf>
    <xf numFmtId="0" fontId="6" fillId="9" borderId="18" xfId="0" applyFont="1" applyFill="1" applyBorder="1" applyAlignment="1">
      <alignment horizontal="left"/>
    </xf>
    <xf numFmtId="0" fontId="5" fillId="0" borderId="16" xfId="0" applyFont="1" applyFill="1" applyBorder="1" applyAlignment="1">
      <alignment horizontal="left"/>
    </xf>
    <xf numFmtId="0" fontId="5" fillId="0" borderId="2" xfId="0" applyFont="1" applyFill="1" applyBorder="1" applyAlignment="1">
      <alignment horizontal="left"/>
    </xf>
    <xf numFmtId="0" fontId="5" fillId="0" borderId="39" xfId="0" applyFont="1" applyFill="1" applyBorder="1" applyAlignment="1">
      <alignment horizontal="left"/>
    </xf>
    <xf numFmtId="0" fontId="5" fillId="0" borderId="24" xfId="0" applyFont="1" applyFill="1" applyBorder="1" applyAlignment="1">
      <alignment horizontal="left"/>
    </xf>
    <xf numFmtId="0" fontId="5" fillId="0" borderId="31" xfId="0" applyFont="1" applyFill="1" applyBorder="1" applyAlignment="1">
      <alignment horizontal="left"/>
    </xf>
    <xf numFmtId="0" fontId="5" fillId="0" borderId="32" xfId="0" applyFont="1" applyFill="1" applyBorder="1" applyAlignment="1">
      <alignment horizontal="left"/>
    </xf>
    <xf numFmtId="0" fontId="6" fillId="13" borderId="30" xfId="0" applyFont="1" applyFill="1" applyBorder="1" applyAlignment="1">
      <alignment horizontal="left"/>
    </xf>
    <xf numFmtId="0" fontId="6" fillId="13" borderId="25" xfId="0" applyFont="1" applyFill="1" applyBorder="1" applyAlignment="1">
      <alignment horizontal="left"/>
    </xf>
    <xf numFmtId="0" fontId="5" fillId="0" borderId="9" xfId="0" applyFont="1" applyFill="1" applyBorder="1" applyAlignment="1">
      <alignment horizontal="left"/>
    </xf>
    <xf numFmtId="0" fontId="5" fillId="0" borderId="1" xfId="0" applyFont="1" applyFill="1" applyBorder="1" applyAlignment="1">
      <alignment horizontal="left"/>
    </xf>
    <xf numFmtId="0" fontId="5" fillId="0" borderId="27" xfId="0" applyFont="1" applyFill="1" applyBorder="1" applyAlignment="1">
      <alignment horizontal="left"/>
    </xf>
    <xf numFmtId="0" fontId="5" fillId="0" borderId="20" xfId="0" applyFont="1" applyFill="1" applyBorder="1" applyAlignment="1">
      <alignment horizontal="left"/>
    </xf>
    <xf numFmtId="0" fontId="5" fillId="0" borderId="38" xfId="0" applyFont="1" applyBorder="1" applyAlignment="1">
      <alignment horizontal="left"/>
    </xf>
    <xf numFmtId="0" fontId="5" fillId="0" borderId="22" xfId="0" applyFont="1" applyBorder="1" applyAlignment="1">
      <alignment horizontal="left"/>
    </xf>
    <xf numFmtId="0" fontId="5" fillId="0" borderId="39" xfId="0" applyFont="1" applyBorder="1" applyAlignment="1">
      <alignment horizontal="left"/>
    </xf>
    <xf numFmtId="0" fontId="5" fillId="0" borderId="24" xfId="0" applyFont="1" applyBorder="1" applyAlignment="1">
      <alignment horizontal="left"/>
    </xf>
    <xf numFmtId="0" fontId="5" fillId="0" borderId="38" xfId="0" applyFont="1" applyFill="1" applyBorder="1" applyAlignment="1">
      <alignment horizontal="left"/>
    </xf>
    <xf numFmtId="0" fontId="5" fillId="0" borderId="22" xfId="0" applyFont="1" applyFill="1" applyBorder="1" applyAlignment="1">
      <alignment horizontal="left"/>
    </xf>
    <xf numFmtId="0" fontId="5" fillId="0" borderId="9" xfId="0" applyFont="1" applyBorder="1" applyAlignment="1">
      <alignment horizontal="left"/>
    </xf>
    <xf numFmtId="0" fontId="5" fillId="0" borderId="1" xfId="0" applyFont="1" applyBorder="1" applyAlignment="1">
      <alignment horizontal="left"/>
    </xf>
    <xf numFmtId="0" fontId="6" fillId="9" borderId="30" xfId="0" applyFont="1" applyFill="1" applyBorder="1" applyAlignment="1"/>
    <xf numFmtId="0" fontId="6" fillId="9" borderId="25" xfId="0" applyFont="1" applyFill="1" applyBorder="1" applyAlignment="1"/>
    <xf numFmtId="0" fontId="5" fillId="0" borderId="7" xfId="0" applyFont="1" applyBorder="1" applyAlignment="1">
      <alignment horizontal="left"/>
    </xf>
    <xf numFmtId="0" fontId="5" fillId="0" borderId="3" xfId="0" applyFont="1" applyBorder="1" applyAlignment="1">
      <alignment horizontal="left"/>
    </xf>
    <xf numFmtId="0" fontId="6" fillId="3" borderId="34" xfId="0" applyFont="1" applyFill="1" applyBorder="1" applyAlignment="1">
      <alignment horizontal="center" vertical="center"/>
    </xf>
    <xf numFmtId="0" fontId="6" fillId="3" borderId="35" xfId="0" applyFont="1" applyFill="1" applyBorder="1" applyAlignment="1">
      <alignment horizontal="center" vertical="center"/>
    </xf>
    <xf numFmtId="0" fontId="6" fillId="3" borderId="36" xfId="0" applyFont="1" applyFill="1" applyBorder="1" applyAlignment="1">
      <alignment horizontal="center" vertical="center"/>
    </xf>
    <xf numFmtId="0" fontId="6" fillId="3" borderId="37" xfId="0" applyFont="1" applyFill="1" applyBorder="1" applyAlignment="1">
      <alignment horizontal="center" vertical="center"/>
    </xf>
    <xf numFmtId="0" fontId="6" fillId="3" borderId="5" xfId="0" applyFont="1" applyFill="1" applyBorder="1" applyAlignment="1">
      <alignment horizontal="center" vertical="center"/>
    </xf>
    <xf numFmtId="0" fontId="6" fillId="3" borderId="14" xfId="0" applyFont="1" applyFill="1" applyBorder="1" applyAlignment="1">
      <alignment horizontal="center" vertical="center"/>
    </xf>
    <xf numFmtId="0" fontId="6" fillId="3" borderId="5" xfId="0" applyFont="1" applyFill="1" applyBorder="1" applyAlignment="1">
      <alignment horizontal="center" vertical="center" wrapText="1"/>
    </xf>
    <xf numFmtId="0" fontId="6" fillId="3" borderId="14" xfId="0" applyFont="1" applyFill="1" applyBorder="1" applyAlignment="1">
      <alignment horizontal="center" vertical="center" wrapText="1"/>
    </xf>
    <xf numFmtId="0" fontId="6" fillId="8" borderId="17" xfId="0" applyFont="1" applyFill="1" applyBorder="1" applyAlignment="1">
      <alignment horizontal="left"/>
    </xf>
    <xf numFmtId="0" fontId="6" fillId="8" borderId="18" xfId="0" applyFont="1" applyFill="1" applyBorder="1" applyAlignment="1">
      <alignment horizontal="left"/>
    </xf>
    <xf numFmtId="0" fontId="6" fillId="3" borderId="6" xfId="0" applyFont="1" applyFill="1" applyBorder="1" applyAlignment="1">
      <alignment horizontal="center" vertical="center"/>
    </xf>
    <xf numFmtId="0" fontId="6" fillId="3" borderId="15" xfId="0" applyFont="1" applyFill="1" applyBorder="1" applyAlignment="1">
      <alignment horizontal="center" vertical="center"/>
    </xf>
    <xf numFmtId="0" fontId="5" fillId="0" borderId="30" xfId="0" applyFont="1" applyFill="1" applyBorder="1" applyAlignment="1">
      <alignment horizontal="left"/>
    </xf>
    <xf numFmtId="0" fontId="5" fillId="0" borderId="25" xfId="0" applyFont="1" applyFill="1" applyBorder="1" applyAlignment="1">
      <alignment horizontal="left"/>
    </xf>
    <xf numFmtId="49" fontId="6" fillId="7" borderId="30" xfId="0" applyNumberFormat="1" applyFont="1" applyFill="1" applyBorder="1" applyAlignment="1">
      <alignment horizontal="left" vertical="center"/>
    </xf>
    <xf numFmtId="49" fontId="6" fillId="7" borderId="25" xfId="0" applyNumberFormat="1" applyFont="1" applyFill="1" applyBorder="1" applyAlignment="1">
      <alignment horizontal="left" vertical="center"/>
    </xf>
    <xf numFmtId="49" fontId="6" fillId="6" borderId="30" xfId="0" applyNumberFormat="1" applyFont="1" applyFill="1" applyBorder="1" applyAlignment="1">
      <alignment horizontal="left" vertical="center"/>
    </xf>
    <xf numFmtId="49" fontId="6" fillId="6" borderId="25" xfId="0" applyNumberFormat="1" applyFont="1" applyFill="1" applyBorder="1" applyAlignment="1">
      <alignment horizontal="left" vertical="center"/>
    </xf>
    <xf numFmtId="0" fontId="5" fillId="6" borderId="25" xfId="0" applyFont="1" applyFill="1" applyBorder="1" applyAlignment="1">
      <alignment horizontal="left"/>
    </xf>
    <xf numFmtId="49" fontId="5" fillId="2" borderId="0" xfId="0" applyNumberFormat="1" applyFont="1" applyFill="1" applyBorder="1" applyAlignment="1">
      <alignment horizontal="justify" vertical="center" wrapText="1"/>
    </xf>
    <xf numFmtId="0" fontId="6" fillId="14" borderId="34" xfId="0" applyFont="1" applyFill="1" applyBorder="1" applyAlignment="1">
      <alignment horizontal="left" vertical="center" wrapText="1"/>
    </xf>
    <xf numFmtId="0" fontId="6" fillId="14" borderId="44" xfId="0" applyFont="1" applyFill="1" applyBorder="1" applyAlignment="1">
      <alignment horizontal="left" vertical="center" wrapText="1"/>
    </xf>
    <xf numFmtId="0" fontId="6" fillId="14" borderId="47" xfId="0" applyFont="1" applyFill="1" applyBorder="1" applyAlignment="1">
      <alignment horizontal="left" vertical="center" wrapText="1"/>
    </xf>
    <xf numFmtId="0" fontId="5" fillId="2" borderId="20" xfId="0" applyFont="1" applyFill="1" applyBorder="1" applyAlignment="1">
      <alignment horizontal="left" vertical="center" wrapText="1"/>
    </xf>
    <xf numFmtId="0" fontId="5" fillId="0" borderId="20" xfId="0" applyFont="1" applyBorder="1"/>
    <xf numFmtId="0" fontId="5" fillId="2" borderId="2" xfId="0" applyFont="1" applyFill="1" applyBorder="1" applyAlignment="1">
      <alignment horizontal="left" vertical="center" wrapText="1"/>
    </xf>
    <xf numFmtId="0" fontId="5" fillId="0" borderId="2" xfId="0" applyFont="1" applyBorder="1"/>
    <xf numFmtId="0" fontId="6" fillId="15" borderId="30" xfId="0" applyFont="1" applyFill="1" applyBorder="1" applyAlignment="1">
      <alignment horizontal="left" vertical="center" wrapText="1"/>
    </xf>
    <xf numFmtId="0" fontId="6" fillId="15" borderId="46" xfId="0" applyFont="1" applyFill="1" applyBorder="1" applyAlignment="1">
      <alignment horizontal="left" vertical="center" wrapText="1"/>
    </xf>
    <xf numFmtId="0" fontId="6" fillId="15" borderId="25" xfId="0" applyFont="1" applyFill="1" applyBorder="1" applyAlignment="1">
      <alignment horizontal="left" vertical="center" wrapText="1"/>
    </xf>
    <xf numFmtId="0" fontId="6" fillId="14" borderId="30" xfId="0" applyFont="1" applyFill="1" applyBorder="1" applyAlignment="1">
      <alignment horizontal="left" vertical="center" wrapText="1"/>
    </xf>
    <xf numFmtId="0" fontId="6" fillId="14" borderId="46" xfId="0" applyFont="1" applyFill="1" applyBorder="1" applyAlignment="1">
      <alignment horizontal="left" vertical="center" wrapText="1"/>
    </xf>
    <xf numFmtId="0" fontId="6" fillId="14" borderId="48" xfId="0" applyFont="1" applyFill="1" applyBorder="1" applyAlignment="1">
      <alignment horizontal="left" vertical="center" wrapText="1"/>
    </xf>
    <xf numFmtId="0" fontId="5" fillId="2" borderId="3" xfId="0" applyFont="1" applyFill="1" applyBorder="1" applyAlignment="1">
      <alignment horizontal="left" vertical="center" wrapText="1"/>
    </xf>
    <xf numFmtId="0" fontId="5" fillId="0" borderId="3" xfId="0" applyFont="1" applyBorder="1"/>
    <xf numFmtId="0" fontId="5" fillId="2" borderId="1" xfId="0" applyFont="1" applyFill="1" applyBorder="1" applyAlignment="1">
      <alignment horizontal="left" vertical="center" wrapText="1"/>
    </xf>
    <xf numFmtId="0" fontId="5" fillId="0" borderId="1" xfId="0" applyFont="1" applyBorder="1"/>
    <xf numFmtId="0" fontId="6" fillId="14" borderId="17" xfId="0" applyFont="1" applyFill="1" applyBorder="1" applyAlignment="1">
      <alignment horizontal="left" vertical="center" wrapText="1"/>
    </xf>
    <xf numFmtId="0" fontId="6" fillId="14" borderId="18" xfId="0" applyFont="1" applyFill="1" applyBorder="1" applyAlignment="1">
      <alignment horizontal="left" vertical="center" wrapText="1"/>
    </xf>
    <xf numFmtId="0" fontId="5" fillId="2" borderId="53" xfId="0" applyFont="1" applyFill="1" applyBorder="1" applyAlignment="1">
      <alignment horizontal="left" vertical="center" wrapText="1"/>
    </xf>
    <xf numFmtId="0" fontId="5" fillId="2" borderId="43" xfId="0" applyFont="1" applyFill="1" applyBorder="1" applyAlignment="1">
      <alignment horizontal="left" vertical="center" wrapText="1"/>
    </xf>
    <xf numFmtId="0" fontId="5" fillId="2" borderId="23" xfId="0" applyFont="1" applyFill="1" applyBorder="1" applyAlignment="1">
      <alignment horizontal="left" vertical="center" wrapText="1"/>
    </xf>
    <xf numFmtId="0" fontId="5" fillId="2" borderId="54" xfId="0" applyFont="1" applyFill="1" applyBorder="1" applyAlignment="1">
      <alignment horizontal="left" vertical="center" wrapText="1"/>
    </xf>
    <xf numFmtId="0" fontId="5" fillId="2" borderId="55" xfId="0" applyFont="1" applyFill="1" applyBorder="1" applyAlignment="1">
      <alignment horizontal="left" vertical="center" wrapText="1"/>
    </xf>
    <xf numFmtId="0" fontId="5" fillId="2" borderId="24" xfId="0" applyFont="1" applyFill="1" applyBorder="1" applyAlignment="1">
      <alignment horizontal="left" vertical="center" wrapText="1"/>
    </xf>
    <xf numFmtId="0" fontId="5" fillId="2" borderId="51" xfId="0" applyFont="1" applyFill="1" applyBorder="1" applyAlignment="1">
      <alignment horizontal="left" vertical="center" wrapText="1"/>
    </xf>
    <xf numFmtId="0" fontId="5" fillId="2" borderId="52" xfId="0" applyFont="1" applyFill="1" applyBorder="1" applyAlignment="1">
      <alignment horizontal="left" vertical="center" wrapText="1"/>
    </xf>
    <xf numFmtId="0" fontId="5" fillId="2" borderId="29" xfId="0" applyFont="1" applyFill="1" applyBorder="1" applyAlignment="1">
      <alignment horizontal="left" vertical="center" wrapText="1"/>
    </xf>
    <xf numFmtId="0" fontId="5" fillId="0" borderId="0" xfId="0" applyFont="1" applyAlignment="1">
      <alignment horizontal="left"/>
    </xf>
    <xf numFmtId="0" fontId="6" fillId="14" borderId="25" xfId="0" applyFont="1" applyFill="1" applyBorder="1" applyAlignment="1">
      <alignment horizontal="left" vertical="center" wrapText="1"/>
    </xf>
    <xf numFmtId="0" fontId="5" fillId="0" borderId="28" xfId="0" applyFont="1" applyFill="1" applyBorder="1" applyAlignment="1">
      <alignment horizontal="left"/>
    </xf>
    <xf numFmtId="0" fontId="5" fillId="0" borderId="29" xfId="0" applyFont="1" applyFill="1" applyBorder="1" applyAlignment="1">
      <alignment horizontal="left"/>
    </xf>
    <xf numFmtId="0" fontId="5" fillId="0" borderId="0" xfId="0" applyFont="1" applyAlignment="1">
      <alignment horizontal="justify" vertical="top" wrapText="1"/>
    </xf>
    <xf numFmtId="0" fontId="16" fillId="3" borderId="27" xfId="0" applyFont="1" applyFill="1" applyBorder="1" applyAlignment="1"/>
    <xf numFmtId="0" fontId="16" fillId="3" borderId="57" xfId="0" applyFont="1" applyFill="1" applyBorder="1" applyAlignment="1"/>
    <xf numFmtId="0" fontId="10" fillId="3" borderId="20" xfId="0" applyFont="1" applyFill="1" applyBorder="1" applyAlignment="1">
      <alignment horizontal="center" vertical="center" wrapText="1"/>
    </xf>
    <xf numFmtId="0" fontId="10" fillId="3" borderId="11" xfId="0" applyFont="1" applyFill="1" applyBorder="1" applyAlignment="1">
      <alignment horizontal="center" vertical="center" wrapText="1"/>
    </xf>
    <xf numFmtId="0" fontId="11" fillId="3" borderId="20" xfId="0" applyFont="1" applyFill="1" applyBorder="1" applyAlignment="1">
      <alignment horizontal="center" vertical="center" wrapText="1"/>
    </xf>
    <xf numFmtId="0" fontId="10" fillId="3" borderId="21" xfId="0" applyFont="1" applyFill="1" applyBorder="1" applyAlignment="1">
      <alignment horizontal="center" vertical="center" wrapText="1"/>
    </xf>
    <xf numFmtId="0" fontId="11" fillId="3" borderId="12" xfId="0" applyFont="1" applyFill="1" applyBorder="1" applyAlignment="1">
      <alignment horizontal="center" vertical="center" wrapText="1"/>
    </xf>
    <xf numFmtId="0" fontId="10" fillId="3" borderId="27" xfId="0" applyFont="1" applyFill="1" applyBorder="1" applyAlignment="1">
      <alignment horizontal="center" vertical="center" wrapText="1"/>
    </xf>
    <xf numFmtId="0" fontId="10" fillId="3" borderId="57" xfId="0" applyFont="1" applyFill="1" applyBorder="1" applyAlignment="1">
      <alignment horizontal="center" vertical="center" wrapText="1"/>
    </xf>
    <xf numFmtId="0" fontId="5" fillId="0" borderId="0" xfId="0" applyFont="1" applyAlignment="1">
      <alignment horizontal="justify"/>
    </xf>
    <xf numFmtId="0" fontId="13" fillId="0" borderId="0" xfId="0" applyFont="1" applyAlignment="1">
      <alignment horizontal="left"/>
    </xf>
    <xf numFmtId="0" fontId="6" fillId="0" borderId="0" xfId="0" applyFont="1" applyAlignment="1">
      <alignment horizontal="left" indent="1"/>
    </xf>
    <xf numFmtId="0" fontId="5" fillId="0" borderId="0" xfId="0" applyFont="1" applyAlignment="1">
      <alignment horizontal="left" vertical="top" wrapText="1" indent="2"/>
    </xf>
    <xf numFmtId="0" fontId="5" fillId="0" borderId="0" xfId="0" applyFont="1" applyAlignment="1">
      <alignment horizontal="left" indent="1"/>
    </xf>
    <xf numFmtId="0" fontId="5" fillId="0" borderId="0" xfId="0" applyFont="1" applyAlignment="1">
      <alignment horizontal="left" indent="2"/>
    </xf>
    <xf numFmtId="0" fontId="6" fillId="0" borderId="0" xfId="0" applyFont="1" applyAlignment="1">
      <alignment horizontal="left" indent="2"/>
    </xf>
  </cellXfs>
  <cellStyles count="2">
    <cellStyle name="Čárka" xfId="1" builtinId="3"/>
    <cellStyle name="Normální" xfId="0" builtinId="0"/>
  </cellStyles>
  <dxfs count="0"/>
  <tableStyles count="0" defaultTableStyle="TableStyleMedium9" defaultPivotStyle="PivotStyleLight16"/>
  <colors>
    <mruColors>
      <color rgb="FFCCCCFF"/>
      <color rgb="FF9999FF"/>
      <color rgb="FFFF99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3</xdr:col>
      <xdr:colOff>466724</xdr:colOff>
      <xdr:row>0</xdr:row>
      <xdr:rowOff>1019175</xdr:rowOff>
    </xdr:from>
    <xdr:to>
      <xdr:col>5</xdr:col>
      <xdr:colOff>168925</xdr:colOff>
      <xdr:row>0</xdr:row>
      <xdr:rowOff>2099693</xdr:rowOff>
    </xdr:to>
    <xdr:pic>
      <xdr:nvPicPr>
        <xdr:cNvPr id="2" name="Obrázek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295524" y="1019175"/>
          <a:ext cx="921401" cy="1080518"/>
        </a:xfrm>
        <a:prstGeom prst="rect">
          <a:avLst/>
        </a:prstGeom>
      </xdr:spPr>
    </xdr:pic>
    <xdr:clientData/>
  </xdr:twoCellAnchor>
</xdr:wsDr>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4"/>
  <sheetViews>
    <sheetView tabSelected="1" workbookViewId="0">
      <selection activeCell="I16" sqref="I16"/>
    </sheetView>
  </sheetViews>
  <sheetFormatPr defaultRowHeight="15"/>
  <sheetData>
    <row r="1" spans="1:11" ht="178.5" customHeight="1">
      <c r="A1" s="319"/>
      <c r="B1" s="319"/>
      <c r="C1" s="319"/>
      <c r="D1" s="319"/>
      <c r="E1" s="319"/>
      <c r="F1" s="319"/>
      <c r="G1" s="319"/>
      <c r="H1" s="319"/>
      <c r="I1" s="319"/>
      <c r="J1" s="3"/>
      <c r="K1" s="3"/>
    </row>
    <row r="2" spans="1:11" ht="26.25">
      <c r="A2" s="321" t="s">
        <v>48</v>
      </c>
      <c r="B2" s="321"/>
      <c r="C2" s="321"/>
      <c r="D2" s="321"/>
      <c r="E2" s="321"/>
      <c r="F2" s="321"/>
      <c r="G2" s="321"/>
      <c r="H2" s="321"/>
      <c r="I2" s="321"/>
      <c r="J2" s="3"/>
      <c r="K2" s="3"/>
    </row>
    <row r="3" spans="1:11">
      <c r="A3" s="322" t="s">
        <v>49</v>
      </c>
      <c r="B3" s="322"/>
      <c r="C3" s="322"/>
      <c r="D3" s="322"/>
      <c r="E3" s="322"/>
      <c r="F3" s="322"/>
      <c r="G3" s="322"/>
      <c r="H3" s="322"/>
      <c r="I3" s="322"/>
      <c r="J3" s="3"/>
      <c r="K3" s="3"/>
    </row>
    <row r="4" spans="1:11">
      <c r="A4" s="26"/>
      <c r="B4" s="26"/>
      <c r="C4" s="26"/>
      <c r="D4" s="26"/>
      <c r="E4" s="26"/>
      <c r="F4" s="26"/>
      <c r="G4" s="26"/>
      <c r="H4" s="26"/>
      <c r="I4" s="26"/>
      <c r="J4" s="3"/>
      <c r="K4" s="3"/>
    </row>
    <row r="5" spans="1:11">
      <c r="A5" s="320" t="s">
        <v>82</v>
      </c>
      <c r="B5" s="320"/>
      <c r="C5" s="320"/>
      <c r="D5" s="320"/>
      <c r="E5" s="320"/>
      <c r="F5" s="320"/>
      <c r="G5" s="320"/>
      <c r="H5" s="320"/>
      <c r="I5" s="320"/>
      <c r="J5" s="3"/>
      <c r="K5" s="3"/>
    </row>
    <row r="6" spans="1:11">
      <c r="A6" s="27"/>
      <c r="B6" s="27"/>
      <c r="C6" s="27"/>
      <c r="D6" s="27"/>
      <c r="E6" s="27"/>
      <c r="F6" s="27"/>
      <c r="G6" s="27"/>
      <c r="H6" s="27"/>
      <c r="I6" s="27"/>
      <c r="J6" s="3"/>
      <c r="K6" s="3"/>
    </row>
    <row r="7" spans="1:11">
      <c r="A7" s="26"/>
      <c r="B7" s="26"/>
      <c r="C7" s="26"/>
      <c r="D7" s="26"/>
      <c r="E7" s="26"/>
      <c r="F7" s="26"/>
      <c r="G7" s="26"/>
      <c r="H7" s="26"/>
      <c r="I7" s="26"/>
      <c r="J7" s="3"/>
      <c r="K7" s="3"/>
    </row>
    <row r="8" spans="1:11" ht="33.75">
      <c r="A8" s="323" t="s">
        <v>0</v>
      </c>
      <c r="B8" s="323"/>
      <c r="C8" s="323"/>
      <c r="D8" s="323"/>
      <c r="E8" s="323"/>
      <c r="F8" s="323"/>
      <c r="G8" s="323"/>
      <c r="H8" s="323"/>
      <c r="I8" s="323"/>
      <c r="J8" s="3"/>
      <c r="K8" s="3"/>
    </row>
    <row r="9" spans="1:11">
      <c r="A9" s="320" t="s">
        <v>1</v>
      </c>
      <c r="B9" s="320"/>
      <c r="C9" s="320"/>
      <c r="D9" s="320"/>
      <c r="E9" s="320"/>
      <c r="F9" s="320"/>
      <c r="G9" s="320"/>
      <c r="H9" s="320"/>
      <c r="I9" s="320"/>
      <c r="J9" s="3"/>
      <c r="K9" s="3"/>
    </row>
    <row r="10" spans="1:11">
      <c r="A10" s="3"/>
      <c r="B10" s="3"/>
      <c r="C10" s="3"/>
      <c r="D10" s="3"/>
      <c r="E10" s="3"/>
      <c r="F10" s="3"/>
      <c r="G10" s="3"/>
      <c r="H10" s="3"/>
      <c r="I10" s="3"/>
      <c r="J10" s="3"/>
      <c r="K10" s="3"/>
    </row>
    <row r="11" spans="1:11" ht="24" customHeight="1">
      <c r="A11" s="316" t="s">
        <v>597</v>
      </c>
      <c r="B11" s="317"/>
      <c r="C11" s="317"/>
      <c r="D11" s="317"/>
      <c r="E11" s="317"/>
      <c r="F11" s="317"/>
      <c r="G11" s="317"/>
      <c r="H11" s="317"/>
      <c r="I11" s="318"/>
      <c r="J11" s="3"/>
      <c r="K11" s="3"/>
    </row>
    <row r="12" spans="1:11">
      <c r="A12" s="4"/>
      <c r="B12" s="4"/>
      <c r="C12" s="4"/>
      <c r="D12" s="4"/>
      <c r="E12" s="4"/>
      <c r="F12" s="4"/>
      <c r="G12" s="4"/>
      <c r="H12" s="4"/>
      <c r="I12" s="315"/>
      <c r="J12" s="4"/>
      <c r="K12" s="4"/>
    </row>
    <row r="13" spans="1:11">
      <c r="A13" s="4"/>
      <c r="B13" s="4"/>
      <c r="C13" s="4"/>
      <c r="D13" s="4"/>
      <c r="E13" s="4"/>
      <c r="F13" s="4"/>
      <c r="G13" s="4"/>
      <c r="H13" s="4"/>
      <c r="I13" s="4"/>
      <c r="J13" s="4"/>
      <c r="K13" s="4"/>
    </row>
    <row r="14" spans="1:11">
      <c r="A14" s="3"/>
      <c r="B14" s="3"/>
      <c r="C14" s="3"/>
      <c r="D14" s="3"/>
      <c r="E14" s="3"/>
      <c r="F14" s="3"/>
      <c r="G14" s="3"/>
      <c r="H14" s="3"/>
      <c r="I14" s="3"/>
      <c r="J14" s="3"/>
      <c r="K14" s="3"/>
    </row>
  </sheetData>
  <mergeCells count="7">
    <mergeCell ref="A11:I11"/>
    <mergeCell ref="A1:I1"/>
    <mergeCell ref="A9:I9"/>
    <mergeCell ref="A2:I2"/>
    <mergeCell ref="A3:I3"/>
    <mergeCell ref="A8:I8"/>
    <mergeCell ref="A5:I5"/>
  </mergeCells>
  <printOptions horizontalCentered="1"/>
  <pageMargins left="0.70866141732283472" right="0.70866141732283472" top="0.78740157480314965" bottom="0.78740157480314965" header="0.31496062992125984" footer="0.31496062992125984"/>
  <pageSetup paperSize="9"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0"/>
  <sheetViews>
    <sheetView view="pageLayout" zoomScaleNormal="100" workbookViewId="0">
      <selection activeCell="C10" sqref="C10"/>
    </sheetView>
  </sheetViews>
  <sheetFormatPr defaultRowHeight="15"/>
  <cols>
    <col min="1" max="1" width="8.140625" style="37" customWidth="1"/>
    <col min="2" max="2" width="53.85546875" style="37" customWidth="1"/>
    <col min="3" max="3" width="15.5703125" style="37" customWidth="1"/>
    <col min="4" max="4" width="13.28515625" style="37" customWidth="1"/>
    <col min="5" max="5" width="14.28515625" style="37" customWidth="1"/>
    <col min="6" max="6" width="9.42578125" style="37" customWidth="1"/>
    <col min="7" max="7" width="9" style="37" bestFit="1" customWidth="1"/>
    <col min="8" max="16384" width="9.140625" style="37"/>
  </cols>
  <sheetData>
    <row r="1" spans="1:9" ht="15.75">
      <c r="A1" s="28" t="s">
        <v>2</v>
      </c>
      <c r="B1" s="28"/>
      <c r="C1" s="29"/>
      <c r="D1" s="29"/>
      <c r="E1" s="29"/>
      <c r="F1" s="29"/>
      <c r="G1" s="29"/>
      <c r="H1" s="2"/>
      <c r="I1" s="2"/>
    </row>
    <row r="2" spans="1:9" ht="15.75" thickBot="1"/>
    <row r="3" spans="1:9">
      <c r="A3" s="361" t="s">
        <v>3</v>
      </c>
      <c r="B3" s="362"/>
      <c r="C3" s="348" t="s">
        <v>4</v>
      </c>
      <c r="D3" s="346" t="s">
        <v>46</v>
      </c>
      <c r="E3" s="346" t="s">
        <v>47</v>
      </c>
      <c r="F3" s="348" t="s">
        <v>5</v>
      </c>
      <c r="G3" s="350" t="s">
        <v>6</v>
      </c>
      <c r="H3" s="40"/>
      <c r="I3" s="40"/>
    </row>
    <row r="4" spans="1:9" ht="15.75" thickBot="1">
      <c r="A4" s="363"/>
      <c r="B4" s="364"/>
      <c r="C4" s="349"/>
      <c r="D4" s="347"/>
      <c r="E4" s="347"/>
      <c r="F4" s="349"/>
      <c r="G4" s="351"/>
    </row>
    <row r="5" spans="1:9">
      <c r="A5" s="328" t="s">
        <v>7</v>
      </c>
      <c r="B5" s="329"/>
      <c r="C5" s="120">
        <v>95695957.689999998</v>
      </c>
      <c r="D5" s="120">
        <v>81571000</v>
      </c>
      <c r="E5" s="120">
        <v>81571000</v>
      </c>
      <c r="F5" s="120">
        <f t="shared" ref="F5:F10" si="0">C5/D5*100</f>
        <v>117.31615119343883</v>
      </c>
      <c r="G5" s="152">
        <f t="shared" ref="G5:G10" si="1">C5/E5*100</f>
        <v>117.31615119343883</v>
      </c>
    </row>
    <row r="6" spans="1:9">
      <c r="A6" s="330" t="s">
        <v>8</v>
      </c>
      <c r="B6" s="331"/>
      <c r="C6" s="73">
        <v>16627011.23</v>
      </c>
      <c r="D6" s="73">
        <v>12495000</v>
      </c>
      <c r="E6" s="73">
        <v>13461995.48</v>
      </c>
      <c r="F6" s="73">
        <f t="shared" si="0"/>
        <v>133.06931756702681</v>
      </c>
      <c r="G6" s="150">
        <f t="shared" si="1"/>
        <v>123.5107473828984</v>
      </c>
    </row>
    <row r="7" spans="1:9">
      <c r="A7" s="330" t="s">
        <v>9</v>
      </c>
      <c r="B7" s="331"/>
      <c r="C7" s="73">
        <v>2655062</v>
      </c>
      <c r="D7" s="73">
        <v>2000000</v>
      </c>
      <c r="E7" s="73">
        <v>3316014</v>
      </c>
      <c r="F7" s="73">
        <f t="shared" si="0"/>
        <v>132.75309999999999</v>
      </c>
      <c r="G7" s="150">
        <f t="shared" si="1"/>
        <v>80.067876673620802</v>
      </c>
    </row>
    <row r="8" spans="1:9">
      <c r="A8" s="330" t="s">
        <v>10</v>
      </c>
      <c r="B8" s="331"/>
      <c r="C8" s="73">
        <v>303460535.32999998</v>
      </c>
      <c r="D8" s="73">
        <v>18127564</v>
      </c>
      <c r="E8" s="73">
        <v>41946416.090000004</v>
      </c>
      <c r="F8" s="73">
        <f t="shared" si="0"/>
        <v>1674.0282110161079</v>
      </c>
      <c r="G8" s="150">
        <f t="shared" si="1"/>
        <v>723.44806449947168</v>
      </c>
    </row>
    <row r="9" spans="1:9" ht="15.75" thickBot="1">
      <c r="A9" s="365" t="s">
        <v>442</v>
      </c>
      <c r="B9" s="366"/>
      <c r="C9" s="113">
        <v>-262717251.24000001</v>
      </c>
      <c r="D9" s="113">
        <v>-1132064</v>
      </c>
      <c r="E9" s="113">
        <v>-1203132</v>
      </c>
      <c r="F9" s="204">
        <f t="shared" si="0"/>
        <v>23206.925689713658</v>
      </c>
      <c r="G9" s="205">
        <f t="shared" si="1"/>
        <v>21836.112017633975</v>
      </c>
    </row>
    <row r="10" spans="1:9" ht="15.75" thickBot="1">
      <c r="A10" s="324" t="s">
        <v>11</v>
      </c>
      <c r="B10" s="325"/>
      <c r="C10" s="174">
        <f>SUM(C5:C9)</f>
        <v>155721315.00999999</v>
      </c>
      <c r="D10" s="174">
        <f>SUM(D5:D9)</f>
        <v>113061500</v>
      </c>
      <c r="E10" s="174">
        <f>SUM(E5:E9)</f>
        <v>139092293.56999999</v>
      </c>
      <c r="F10" s="174">
        <f t="shared" si="0"/>
        <v>137.73151338873092</v>
      </c>
      <c r="G10" s="206">
        <f t="shared" si="1"/>
        <v>111.95538660927409</v>
      </c>
    </row>
    <row r="12" spans="1:9">
      <c r="A12" s="58" t="s">
        <v>441</v>
      </c>
    </row>
    <row r="13" spans="1:9" ht="29.25" customHeight="1">
      <c r="A13" s="354" t="s">
        <v>502</v>
      </c>
      <c r="B13" s="354"/>
      <c r="C13" s="354"/>
      <c r="D13" s="354"/>
      <c r="E13" s="354"/>
      <c r="F13" s="354"/>
      <c r="G13" s="354"/>
    </row>
    <row r="15" spans="1:9" ht="15.75">
      <c r="A15" s="28" t="s">
        <v>12</v>
      </c>
      <c r="B15" s="28"/>
      <c r="C15" s="29"/>
      <c r="D15" s="29"/>
      <c r="E15" s="29"/>
      <c r="F15" s="29"/>
      <c r="G15" s="29"/>
      <c r="H15" s="2"/>
      <c r="I15" s="2"/>
    </row>
    <row r="16" spans="1:9" ht="15.75" thickBot="1"/>
    <row r="17" spans="1:9" ht="15" customHeight="1">
      <c r="A17" s="359" t="s">
        <v>13</v>
      </c>
      <c r="B17" s="355" t="s">
        <v>83</v>
      </c>
      <c r="C17" s="355" t="s">
        <v>4</v>
      </c>
      <c r="D17" s="352" t="s">
        <v>46</v>
      </c>
      <c r="E17" s="352" t="s">
        <v>47</v>
      </c>
      <c r="F17" s="355" t="s">
        <v>5</v>
      </c>
      <c r="G17" s="357" t="s">
        <v>6</v>
      </c>
      <c r="H17" s="40"/>
      <c r="I17" s="40"/>
    </row>
    <row r="18" spans="1:9" ht="15.75" thickBot="1">
      <c r="A18" s="360"/>
      <c r="B18" s="356"/>
      <c r="C18" s="356"/>
      <c r="D18" s="353"/>
      <c r="E18" s="353"/>
      <c r="F18" s="356"/>
      <c r="G18" s="358"/>
    </row>
    <row r="19" spans="1:9" ht="15" customHeight="1">
      <c r="A19" s="8" t="s">
        <v>50</v>
      </c>
      <c r="B19" s="9" t="s">
        <v>51</v>
      </c>
      <c r="C19" s="31">
        <v>18418194.050000001</v>
      </c>
      <c r="D19" s="31">
        <v>13500000</v>
      </c>
      <c r="E19" s="31">
        <v>13500000</v>
      </c>
      <c r="F19" s="31">
        <v>136.4</v>
      </c>
      <c r="G19" s="32">
        <v>136.4</v>
      </c>
      <c r="H19" s="59"/>
      <c r="I19" s="59"/>
    </row>
    <row r="20" spans="1:9" ht="15" customHeight="1">
      <c r="A20" s="7">
        <v>1112</v>
      </c>
      <c r="B20" s="5" t="s">
        <v>503</v>
      </c>
      <c r="C20" s="33">
        <v>476534.38</v>
      </c>
      <c r="D20" s="33">
        <v>1000000</v>
      </c>
      <c r="E20" s="33">
        <v>1000000</v>
      </c>
      <c r="F20" s="33">
        <v>47.7</v>
      </c>
      <c r="G20" s="34">
        <v>47.7</v>
      </c>
      <c r="H20" s="59"/>
      <c r="I20" s="59"/>
    </row>
    <row r="21" spans="1:9" ht="15" customHeight="1">
      <c r="A21" s="7" t="s">
        <v>52</v>
      </c>
      <c r="B21" s="5" t="s">
        <v>504</v>
      </c>
      <c r="C21" s="33">
        <v>1617774.17</v>
      </c>
      <c r="D21" s="33">
        <v>1500000</v>
      </c>
      <c r="E21" s="33">
        <v>1500000</v>
      </c>
      <c r="F21" s="33">
        <v>107.9</v>
      </c>
      <c r="G21" s="34">
        <v>107.9</v>
      </c>
      <c r="H21" s="59"/>
      <c r="I21" s="59"/>
    </row>
    <row r="22" spans="1:9" ht="15" customHeight="1">
      <c r="A22" s="7" t="s">
        <v>53</v>
      </c>
      <c r="B22" s="5" t="s">
        <v>54</v>
      </c>
      <c r="C22" s="33">
        <v>17227145.829999998</v>
      </c>
      <c r="D22" s="33">
        <v>14000000</v>
      </c>
      <c r="E22" s="33">
        <v>14000000</v>
      </c>
      <c r="F22" s="33">
        <v>123.1</v>
      </c>
      <c r="G22" s="34">
        <v>123.1</v>
      </c>
      <c r="H22" s="59"/>
      <c r="I22" s="59"/>
    </row>
    <row r="23" spans="1:9" ht="15" customHeight="1" thickBot="1">
      <c r="A23" s="7" t="s">
        <v>55</v>
      </c>
      <c r="B23" s="5" t="s">
        <v>56</v>
      </c>
      <c r="C23" s="33">
        <v>3092760</v>
      </c>
      <c r="D23" s="33">
        <v>5000000</v>
      </c>
      <c r="E23" s="33">
        <v>5000000</v>
      </c>
      <c r="F23" s="33">
        <v>61.9</v>
      </c>
      <c r="G23" s="34">
        <v>61.9</v>
      </c>
      <c r="H23" s="59"/>
      <c r="I23" s="59"/>
    </row>
    <row r="24" spans="1:9" ht="15" customHeight="1" thickBot="1">
      <c r="A24" s="344" t="s">
        <v>106</v>
      </c>
      <c r="B24" s="345"/>
      <c r="C24" s="276">
        <f>SUM(C19:C23)</f>
        <v>40832408.43</v>
      </c>
      <c r="D24" s="276">
        <f>SUM(D19:D23)</f>
        <v>35000000</v>
      </c>
      <c r="E24" s="276">
        <f>SUM(E19:E23)</f>
        <v>35000000</v>
      </c>
      <c r="F24" s="116">
        <f>C24/D24*100</f>
        <v>116.66402408571427</v>
      </c>
      <c r="G24" s="277">
        <f>C24/E24*100</f>
        <v>116.66402408571427</v>
      </c>
      <c r="H24" s="59"/>
      <c r="I24" s="59"/>
    </row>
    <row r="25" spans="1:9" ht="15" customHeight="1" thickBot="1">
      <c r="A25" s="278" t="s">
        <v>57</v>
      </c>
      <c r="B25" s="279" t="s">
        <v>58</v>
      </c>
      <c r="C25" s="280">
        <v>34926042.759999998</v>
      </c>
      <c r="D25" s="280">
        <v>29500000</v>
      </c>
      <c r="E25" s="280">
        <v>29500000</v>
      </c>
      <c r="F25" s="280">
        <v>118.4</v>
      </c>
      <c r="G25" s="51">
        <v>118.4</v>
      </c>
      <c r="H25" s="59"/>
      <c r="I25" s="59"/>
    </row>
    <row r="26" spans="1:9" ht="15" customHeight="1" thickBot="1">
      <c r="A26" s="344" t="s">
        <v>107</v>
      </c>
      <c r="B26" s="345"/>
      <c r="C26" s="276">
        <f>SUM(C25)</f>
        <v>34926042.759999998</v>
      </c>
      <c r="D26" s="276">
        <f>SUM(D25)</f>
        <v>29500000</v>
      </c>
      <c r="E26" s="276">
        <f>SUM(E25)</f>
        <v>29500000</v>
      </c>
      <c r="F26" s="116">
        <f>C26/D26*100</f>
        <v>118.39336528813558</v>
      </c>
      <c r="G26" s="277">
        <f>C26/E26*100</f>
        <v>118.39336528813558</v>
      </c>
      <c r="H26" s="59"/>
      <c r="I26" s="59"/>
    </row>
    <row r="27" spans="1:9" ht="15" customHeight="1">
      <c r="A27" s="8" t="s">
        <v>59</v>
      </c>
      <c r="B27" s="9" t="s">
        <v>505</v>
      </c>
      <c r="C27" s="31">
        <v>90773</v>
      </c>
      <c r="D27" s="31">
        <v>70000</v>
      </c>
      <c r="E27" s="31">
        <v>70000</v>
      </c>
      <c r="F27" s="31">
        <v>129.69999999999999</v>
      </c>
      <c r="G27" s="32">
        <v>129.69999999999999</v>
      </c>
      <c r="H27" s="59"/>
      <c r="I27" s="59"/>
    </row>
    <row r="28" spans="1:9" ht="15" customHeight="1">
      <c r="A28" s="7" t="s">
        <v>60</v>
      </c>
      <c r="B28" s="5" t="s">
        <v>506</v>
      </c>
      <c r="C28" s="33">
        <v>41525</v>
      </c>
      <c r="D28" s="33">
        <v>1000</v>
      </c>
      <c r="E28" s="33">
        <v>1000</v>
      </c>
      <c r="F28" s="33">
        <v>4152.5</v>
      </c>
      <c r="G28" s="34">
        <v>4152.5</v>
      </c>
      <c r="H28" s="59"/>
      <c r="I28" s="59"/>
    </row>
    <row r="29" spans="1:9" ht="15" customHeight="1">
      <c r="A29" s="7" t="s">
        <v>61</v>
      </c>
      <c r="B29" s="5" t="s">
        <v>62</v>
      </c>
      <c r="C29" s="33">
        <v>2906002.71</v>
      </c>
      <c r="D29" s="33">
        <v>2900000</v>
      </c>
      <c r="E29" s="33">
        <v>2900000</v>
      </c>
      <c r="F29" s="33">
        <v>100.2</v>
      </c>
      <c r="G29" s="34">
        <v>100.2</v>
      </c>
      <c r="H29" s="59"/>
      <c r="I29" s="59"/>
    </row>
    <row r="30" spans="1:9">
      <c r="A30" s="7" t="s">
        <v>63</v>
      </c>
      <c r="B30" s="5" t="s">
        <v>64</v>
      </c>
      <c r="C30" s="33">
        <v>263759.94</v>
      </c>
      <c r="D30" s="33">
        <v>250000</v>
      </c>
      <c r="E30" s="33">
        <v>250000</v>
      </c>
      <c r="F30" s="33">
        <v>105.5</v>
      </c>
      <c r="G30" s="34">
        <v>105.5</v>
      </c>
      <c r="H30" s="59"/>
      <c r="I30" s="59"/>
    </row>
    <row r="31" spans="1:9" ht="15" customHeight="1">
      <c r="A31" s="7" t="s">
        <v>65</v>
      </c>
      <c r="B31" s="5" t="s">
        <v>66</v>
      </c>
      <c r="C31" s="33">
        <v>20190</v>
      </c>
      <c r="D31" s="33">
        <v>20000</v>
      </c>
      <c r="E31" s="33">
        <v>20000</v>
      </c>
      <c r="F31" s="33">
        <v>101</v>
      </c>
      <c r="G31" s="34">
        <v>101</v>
      </c>
      <c r="H31" s="59"/>
      <c r="I31" s="59"/>
    </row>
    <row r="32" spans="1:9" ht="15" customHeight="1">
      <c r="A32" s="7" t="s">
        <v>67</v>
      </c>
      <c r="B32" s="5" t="s">
        <v>68</v>
      </c>
      <c r="C32" s="33">
        <v>43710</v>
      </c>
      <c r="D32" s="33">
        <v>20000</v>
      </c>
      <c r="E32" s="33">
        <v>20000</v>
      </c>
      <c r="F32" s="33">
        <v>218.6</v>
      </c>
      <c r="G32" s="34">
        <v>218.6</v>
      </c>
      <c r="H32" s="59"/>
      <c r="I32" s="59"/>
    </row>
    <row r="33" spans="1:9" ht="15" customHeight="1">
      <c r="A33" s="7" t="s">
        <v>69</v>
      </c>
      <c r="B33" s="5" t="s">
        <v>70</v>
      </c>
      <c r="C33" s="33">
        <v>74400</v>
      </c>
      <c r="D33" s="33">
        <v>60000</v>
      </c>
      <c r="E33" s="33">
        <v>60000</v>
      </c>
      <c r="F33" s="33">
        <v>124</v>
      </c>
      <c r="G33" s="34">
        <v>124</v>
      </c>
      <c r="H33" s="59"/>
      <c r="I33" s="59"/>
    </row>
    <row r="34" spans="1:9" ht="15" customHeight="1">
      <c r="A34" s="7" t="s">
        <v>71</v>
      </c>
      <c r="B34" s="5" t="s">
        <v>507</v>
      </c>
      <c r="C34" s="33">
        <v>553300</v>
      </c>
      <c r="D34" s="33">
        <v>500000</v>
      </c>
      <c r="E34" s="33">
        <v>500000</v>
      </c>
      <c r="F34" s="33">
        <v>110.7</v>
      </c>
      <c r="G34" s="34">
        <v>110.7</v>
      </c>
      <c r="H34" s="59"/>
      <c r="I34" s="59"/>
    </row>
    <row r="35" spans="1:9" ht="15" customHeight="1">
      <c r="A35" s="7" t="s">
        <v>72</v>
      </c>
      <c r="B35" s="5" t="s">
        <v>508</v>
      </c>
      <c r="C35" s="33">
        <v>50308</v>
      </c>
      <c r="D35" s="33">
        <v>0</v>
      </c>
      <c r="E35" s="33">
        <v>0</v>
      </c>
      <c r="F35" s="60" t="s">
        <v>84</v>
      </c>
      <c r="G35" s="61" t="s">
        <v>84</v>
      </c>
      <c r="H35" s="59"/>
      <c r="I35" s="59"/>
    </row>
    <row r="36" spans="1:9" ht="15" customHeight="1">
      <c r="A36" s="7" t="s">
        <v>73</v>
      </c>
      <c r="B36" s="5" t="s">
        <v>531</v>
      </c>
      <c r="C36" s="33">
        <v>7000</v>
      </c>
      <c r="D36" s="33">
        <v>0</v>
      </c>
      <c r="E36" s="33">
        <v>0</v>
      </c>
      <c r="F36" s="60" t="s">
        <v>84</v>
      </c>
      <c r="G36" s="61" t="s">
        <v>84</v>
      </c>
      <c r="H36" s="59"/>
      <c r="I36" s="59"/>
    </row>
    <row r="37" spans="1:9">
      <c r="A37" s="7" t="s">
        <v>74</v>
      </c>
      <c r="B37" s="5" t="s">
        <v>75</v>
      </c>
      <c r="C37" s="33">
        <v>4617790</v>
      </c>
      <c r="D37" s="33">
        <v>4000000</v>
      </c>
      <c r="E37" s="33">
        <v>4000000</v>
      </c>
      <c r="F37" s="33">
        <v>115.4</v>
      </c>
      <c r="G37" s="34">
        <v>115.4</v>
      </c>
      <c r="H37" s="59"/>
      <c r="I37" s="59"/>
    </row>
    <row r="38" spans="1:9" ht="15" customHeight="1">
      <c r="A38" s="7" t="s">
        <v>76</v>
      </c>
      <c r="B38" s="5" t="s">
        <v>77</v>
      </c>
      <c r="C38" s="33">
        <v>2601542.35</v>
      </c>
      <c r="D38" s="33">
        <v>2750000</v>
      </c>
      <c r="E38" s="33">
        <v>2750000</v>
      </c>
      <c r="F38" s="33">
        <v>94.6</v>
      </c>
      <c r="G38" s="34">
        <v>94.6</v>
      </c>
      <c r="H38" s="59"/>
      <c r="I38" s="59"/>
    </row>
    <row r="39" spans="1:9" ht="15" customHeight="1">
      <c r="A39" s="7" t="s">
        <v>78</v>
      </c>
      <c r="B39" s="5" t="s">
        <v>533</v>
      </c>
      <c r="C39" s="33">
        <v>1131317.96</v>
      </c>
      <c r="D39" s="33">
        <v>0</v>
      </c>
      <c r="E39" s="33">
        <v>0</v>
      </c>
      <c r="F39" s="60" t="s">
        <v>84</v>
      </c>
      <c r="G39" s="61" t="s">
        <v>84</v>
      </c>
      <c r="H39" s="59"/>
      <c r="I39" s="59"/>
    </row>
    <row r="40" spans="1:9" ht="15" customHeight="1" thickBot="1">
      <c r="A40" s="11" t="s">
        <v>79</v>
      </c>
      <c r="B40" s="12" t="s">
        <v>532</v>
      </c>
      <c r="C40" s="35">
        <v>748538.22</v>
      </c>
      <c r="D40" s="35">
        <v>0</v>
      </c>
      <c r="E40" s="35">
        <v>0</v>
      </c>
      <c r="F40" s="281" t="s">
        <v>84</v>
      </c>
      <c r="G40" s="282" t="s">
        <v>84</v>
      </c>
      <c r="H40" s="59"/>
      <c r="I40" s="59"/>
    </row>
    <row r="41" spans="1:9" ht="15" customHeight="1" thickBot="1">
      <c r="A41" s="344" t="s">
        <v>108</v>
      </c>
      <c r="B41" s="345"/>
      <c r="C41" s="276">
        <f>SUM(C27:C40)</f>
        <v>13150157.180000002</v>
      </c>
      <c r="D41" s="276">
        <f>SUM(D27:D40)</f>
        <v>10571000</v>
      </c>
      <c r="E41" s="276">
        <f>SUM(E27:E40)</f>
        <v>10571000</v>
      </c>
      <c r="F41" s="116">
        <f>C41/D41*100</f>
        <v>124.39842190899633</v>
      </c>
      <c r="G41" s="277">
        <f>C41/E41*100</f>
        <v>124.39842190899633</v>
      </c>
      <c r="H41" s="59"/>
      <c r="I41" s="59"/>
    </row>
    <row r="42" spans="1:9" ht="15" customHeight="1" thickBot="1">
      <c r="A42" s="278" t="s">
        <v>80</v>
      </c>
      <c r="B42" s="279" t="s">
        <v>81</v>
      </c>
      <c r="C42" s="280">
        <v>6787349.3200000003</v>
      </c>
      <c r="D42" s="280">
        <v>6500000</v>
      </c>
      <c r="E42" s="280">
        <v>6500000</v>
      </c>
      <c r="F42" s="280">
        <v>104.4</v>
      </c>
      <c r="G42" s="51">
        <v>104.4</v>
      </c>
      <c r="H42" s="59"/>
      <c r="I42" s="59"/>
    </row>
    <row r="43" spans="1:9" ht="15" customHeight="1" thickBot="1">
      <c r="A43" s="344" t="s">
        <v>109</v>
      </c>
      <c r="B43" s="345"/>
      <c r="C43" s="276">
        <f>SUM(C42)</f>
        <v>6787349.3200000003</v>
      </c>
      <c r="D43" s="276">
        <f>SUM(D42)</f>
        <v>6500000</v>
      </c>
      <c r="E43" s="276">
        <f>SUM(E42)</f>
        <v>6500000</v>
      </c>
      <c r="F43" s="116">
        <f>C43/D43*100</f>
        <v>104.42075876923079</v>
      </c>
      <c r="G43" s="277">
        <f>C43/E43*100</f>
        <v>104.42075876923079</v>
      </c>
      <c r="H43" s="59"/>
      <c r="I43" s="59"/>
    </row>
    <row r="44" spans="1:9" ht="15" customHeight="1" thickBot="1">
      <c r="A44" s="340" t="s">
        <v>529</v>
      </c>
      <c r="B44" s="341"/>
      <c r="C44" s="207">
        <f>SUM(C19:C23,C25,C27:C40,C42)</f>
        <v>95695957.689999968</v>
      </c>
      <c r="D44" s="207">
        <f t="shared" ref="D44:E44" si="2">SUM(D19:D23,D25,D27:D40,D42)</f>
        <v>81571000</v>
      </c>
      <c r="E44" s="207">
        <f t="shared" si="2"/>
        <v>81571000</v>
      </c>
      <c r="F44" s="208">
        <f>C44/D44*100</f>
        <v>117.31615119343881</v>
      </c>
      <c r="G44" s="209">
        <f>C44/E44*100</f>
        <v>117.31615119343881</v>
      </c>
      <c r="H44" s="59"/>
      <c r="I44" s="59"/>
    </row>
    <row r="45" spans="1:9" ht="15.75" thickBot="1">
      <c r="C45" s="49"/>
      <c r="D45" s="49"/>
      <c r="E45" s="49"/>
      <c r="F45" s="49"/>
      <c r="G45" s="49"/>
    </row>
    <row r="46" spans="1:9">
      <c r="A46" s="62">
        <v>2111</v>
      </c>
      <c r="B46" s="63" t="s">
        <v>85</v>
      </c>
      <c r="C46" s="45">
        <v>3248331.18</v>
      </c>
      <c r="D46" s="95">
        <v>2535000</v>
      </c>
      <c r="E46" s="124">
        <v>2801683.48</v>
      </c>
      <c r="F46" s="95">
        <f t="shared" ref="F46:F67" si="3">C46/D46*100</f>
        <v>128.13929704142012</v>
      </c>
      <c r="G46" s="149">
        <f t="shared" ref="G46:G67" si="4">C46/E46*100</f>
        <v>115.94211848656082</v>
      </c>
      <c r="H46" s="25"/>
      <c r="I46" s="25"/>
    </row>
    <row r="47" spans="1:9" ht="15" customHeight="1">
      <c r="A47" s="65">
        <v>2112</v>
      </c>
      <c r="B47" s="66" t="s">
        <v>534</v>
      </c>
      <c r="C47" s="33">
        <v>132020</v>
      </c>
      <c r="D47" s="210">
        <v>100000</v>
      </c>
      <c r="E47" s="211">
        <v>100000</v>
      </c>
      <c r="F47" s="73">
        <f t="shared" si="3"/>
        <v>132.02000000000001</v>
      </c>
      <c r="G47" s="150">
        <f t="shared" si="4"/>
        <v>132.02000000000001</v>
      </c>
      <c r="H47" s="25"/>
      <c r="I47" s="25"/>
    </row>
    <row r="48" spans="1:9">
      <c r="A48" s="65">
        <v>2119</v>
      </c>
      <c r="B48" s="66" t="s">
        <v>86</v>
      </c>
      <c r="C48" s="33">
        <v>4420</v>
      </c>
      <c r="D48" s="73">
        <v>25000</v>
      </c>
      <c r="E48" s="70">
        <v>25000</v>
      </c>
      <c r="F48" s="73">
        <f t="shared" si="3"/>
        <v>17.68</v>
      </c>
      <c r="G48" s="150">
        <f t="shared" si="4"/>
        <v>17.68</v>
      </c>
      <c r="H48" s="25"/>
      <c r="I48" s="25"/>
    </row>
    <row r="49" spans="1:9">
      <c r="A49" s="65">
        <v>2131</v>
      </c>
      <c r="B49" s="66" t="s">
        <v>87</v>
      </c>
      <c r="C49" s="33">
        <v>3571714</v>
      </c>
      <c r="D49" s="70">
        <v>2000000</v>
      </c>
      <c r="E49" s="70">
        <v>2035000</v>
      </c>
      <c r="F49" s="73">
        <f t="shared" si="3"/>
        <v>178.5857</v>
      </c>
      <c r="G49" s="150">
        <f t="shared" si="4"/>
        <v>175.51420147420146</v>
      </c>
      <c r="H49" s="25"/>
      <c r="I49" s="25"/>
    </row>
    <row r="50" spans="1:9">
      <c r="A50" s="65">
        <v>2132</v>
      </c>
      <c r="B50" s="66" t="s">
        <v>88</v>
      </c>
      <c r="C50" s="33">
        <v>5538108</v>
      </c>
      <c r="D50" s="70">
        <v>5050000</v>
      </c>
      <c r="E50" s="70">
        <v>5050000</v>
      </c>
      <c r="F50" s="73">
        <f t="shared" si="3"/>
        <v>109.66550495049505</v>
      </c>
      <c r="G50" s="150">
        <f t="shared" si="4"/>
        <v>109.66550495049505</v>
      </c>
      <c r="H50" s="25"/>
      <c r="I50" s="25"/>
    </row>
    <row r="51" spans="1:9">
      <c r="A51" s="65">
        <v>2133</v>
      </c>
      <c r="B51" s="66" t="s">
        <v>89</v>
      </c>
      <c r="C51" s="33">
        <v>423088.68</v>
      </c>
      <c r="D51" s="70">
        <v>1117000</v>
      </c>
      <c r="E51" s="70">
        <v>1117000</v>
      </c>
      <c r="F51" s="73">
        <f t="shared" si="3"/>
        <v>37.877231871083254</v>
      </c>
      <c r="G51" s="150">
        <f t="shared" si="4"/>
        <v>37.877231871083254</v>
      </c>
      <c r="H51" s="25"/>
      <c r="I51" s="25"/>
    </row>
    <row r="52" spans="1:9">
      <c r="A52" s="65">
        <v>2141</v>
      </c>
      <c r="B52" s="66" t="s">
        <v>90</v>
      </c>
      <c r="C52" s="33">
        <v>10824.38</v>
      </c>
      <c r="D52" s="70">
        <v>8000</v>
      </c>
      <c r="E52" s="70">
        <v>8000</v>
      </c>
      <c r="F52" s="73">
        <f t="shared" si="3"/>
        <v>135.30474999999998</v>
      </c>
      <c r="G52" s="150">
        <f t="shared" si="4"/>
        <v>135.30474999999998</v>
      </c>
      <c r="H52" s="25"/>
      <c r="I52" s="25"/>
    </row>
    <row r="53" spans="1:9" ht="15.75" thickBot="1">
      <c r="A53" s="65">
        <v>2142</v>
      </c>
      <c r="B53" s="66" t="s">
        <v>91</v>
      </c>
      <c r="C53" s="33">
        <v>310208</v>
      </c>
      <c r="D53" s="70">
        <v>320000</v>
      </c>
      <c r="E53" s="70">
        <v>320000</v>
      </c>
      <c r="F53" s="73">
        <f t="shared" si="3"/>
        <v>96.94</v>
      </c>
      <c r="G53" s="150">
        <f t="shared" si="4"/>
        <v>96.94</v>
      </c>
      <c r="H53" s="25"/>
      <c r="I53" s="25"/>
    </row>
    <row r="54" spans="1:9" ht="15.75" thickBot="1">
      <c r="A54" s="342" t="s">
        <v>110</v>
      </c>
      <c r="B54" s="343"/>
      <c r="C54" s="284">
        <f>SUM(C46:C53)</f>
        <v>13238714.24</v>
      </c>
      <c r="D54" s="284">
        <f>SUM(D46:D53)</f>
        <v>11155000</v>
      </c>
      <c r="E54" s="284">
        <f>SUM(E46:E53)</f>
        <v>11456683.48</v>
      </c>
      <c r="F54" s="284">
        <f>C54/D54*100</f>
        <v>118.67964356790677</v>
      </c>
      <c r="G54" s="285">
        <f>C54/E54*100</f>
        <v>115.55450810097791</v>
      </c>
    </row>
    <row r="55" spans="1:9" ht="15.75" thickBot="1">
      <c r="A55" s="111">
        <v>2212</v>
      </c>
      <c r="B55" s="286" t="s">
        <v>92</v>
      </c>
      <c r="C55" s="280">
        <v>942129.58</v>
      </c>
      <c r="D55" s="126">
        <v>615000</v>
      </c>
      <c r="E55" s="126">
        <v>615000</v>
      </c>
      <c r="F55" s="113">
        <f t="shared" si="3"/>
        <v>153.19180162601626</v>
      </c>
      <c r="G55" s="153">
        <f t="shared" si="4"/>
        <v>153.19180162601626</v>
      </c>
      <c r="H55" s="25"/>
      <c r="I55" s="25"/>
    </row>
    <row r="56" spans="1:9" ht="15.75" thickBot="1">
      <c r="A56" s="342" t="s">
        <v>111</v>
      </c>
      <c r="B56" s="343"/>
      <c r="C56" s="284">
        <f>SUM(C55)</f>
        <v>942129.58</v>
      </c>
      <c r="D56" s="284">
        <f>SUM(D55)</f>
        <v>615000</v>
      </c>
      <c r="E56" s="284">
        <f>SUM(E55)</f>
        <v>615000</v>
      </c>
      <c r="F56" s="284">
        <f>C56/D56*100</f>
        <v>153.19180162601626</v>
      </c>
      <c r="G56" s="285">
        <f>C56/E56*100</f>
        <v>153.19180162601626</v>
      </c>
    </row>
    <row r="57" spans="1:9" ht="15" customHeight="1">
      <c r="A57" s="109">
        <v>2310</v>
      </c>
      <c r="B57" s="283" t="s">
        <v>535</v>
      </c>
      <c r="C57" s="31">
        <v>26280</v>
      </c>
      <c r="D57" s="125">
        <v>0</v>
      </c>
      <c r="E57" s="125">
        <v>0</v>
      </c>
      <c r="F57" s="287" t="s">
        <v>84</v>
      </c>
      <c r="G57" s="288" t="s">
        <v>84</v>
      </c>
      <c r="H57" s="25"/>
      <c r="I57" s="25"/>
    </row>
    <row r="58" spans="1:9">
      <c r="A58" s="65">
        <v>2321</v>
      </c>
      <c r="B58" s="66" t="s">
        <v>93</v>
      </c>
      <c r="C58" s="33">
        <v>245000</v>
      </c>
      <c r="D58" s="73">
        <v>0</v>
      </c>
      <c r="E58" s="70">
        <v>305000</v>
      </c>
      <c r="F58" s="71" t="s">
        <v>84</v>
      </c>
      <c r="G58" s="127">
        <f t="shared" si="4"/>
        <v>80.327868852459019</v>
      </c>
      <c r="H58" s="25"/>
      <c r="I58" s="25"/>
    </row>
    <row r="59" spans="1:9">
      <c r="A59" s="65">
        <v>2322</v>
      </c>
      <c r="B59" s="66" t="s">
        <v>94</v>
      </c>
      <c r="C59" s="33">
        <v>398183</v>
      </c>
      <c r="D59" s="73">
        <v>0</v>
      </c>
      <c r="E59" s="70">
        <v>140000</v>
      </c>
      <c r="F59" s="71" t="s">
        <v>84</v>
      </c>
      <c r="G59" s="127">
        <f t="shared" si="4"/>
        <v>284.41642857142858</v>
      </c>
      <c r="H59" s="25"/>
      <c r="I59" s="25"/>
    </row>
    <row r="60" spans="1:9">
      <c r="A60" s="65">
        <v>2324</v>
      </c>
      <c r="B60" s="66" t="s">
        <v>95</v>
      </c>
      <c r="C60" s="33">
        <v>1635586.41</v>
      </c>
      <c r="D60" s="73">
        <v>690000</v>
      </c>
      <c r="E60" s="70">
        <v>910312</v>
      </c>
      <c r="F60" s="70">
        <f t="shared" si="3"/>
        <v>237.04150869565214</v>
      </c>
      <c r="G60" s="127">
        <f t="shared" si="4"/>
        <v>179.67316810060726</v>
      </c>
      <c r="H60" s="25"/>
      <c r="I60" s="25"/>
    </row>
    <row r="61" spans="1:9">
      <c r="A61" s="65">
        <v>2328</v>
      </c>
      <c r="B61" s="66" t="s">
        <v>96</v>
      </c>
      <c r="C61" s="33">
        <v>13004</v>
      </c>
      <c r="D61" s="73">
        <v>0</v>
      </c>
      <c r="E61" s="70">
        <v>0</v>
      </c>
      <c r="F61" s="71" t="s">
        <v>84</v>
      </c>
      <c r="G61" s="72" t="s">
        <v>84</v>
      </c>
      <c r="H61" s="25"/>
      <c r="I61" s="25"/>
    </row>
    <row r="62" spans="1:9">
      <c r="A62" s="65">
        <v>2329</v>
      </c>
      <c r="B62" s="66" t="s">
        <v>97</v>
      </c>
      <c r="C62" s="33">
        <v>1750</v>
      </c>
      <c r="D62" s="73">
        <v>0</v>
      </c>
      <c r="E62" s="70">
        <v>0</v>
      </c>
      <c r="F62" s="71" t="s">
        <v>84</v>
      </c>
      <c r="G62" s="72" t="s">
        <v>84</v>
      </c>
      <c r="H62" s="25"/>
      <c r="I62" s="25"/>
    </row>
    <row r="63" spans="1:9" ht="15.75" thickBot="1">
      <c r="A63" s="75">
        <v>2343</v>
      </c>
      <c r="B63" s="76" t="s">
        <v>536</v>
      </c>
      <c r="C63" s="35">
        <v>26364</v>
      </c>
      <c r="D63" s="77">
        <v>35000</v>
      </c>
      <c r="E63" s="78">
        <v>35000</v>
      </c>
      <c r="F63" s="78">
        <f t="shared" si="3"/>
        <v>75.325714285714284</v>
      </c>
      <c r="G63" s="128">
        <f t="shared" si="4"/>
        <v>75.325714285714284</v>
      </c>
      <c r="H63" s="25"/>
      <c r="I63" s="25"/>
    </row>
    <row r="64" spans="1:9" ht="15.75" thickBot="1">
      <c r="A64" s="342" t="s">
        <v>112</v>
      </c>
      <c r="B64" s="343"/>
      <c r="C64" s="284">
        <f>SUM(C57:C63)</f>
        <v>2346167.41</v>
      </c>
      <c r="D64" s="284">
        <f>SUM(D57:D63)</f>
        <v>725000</v>
      </c>
      <c r="E64" s="284">
        <f>SUM(E57:E63)</f>
        <v>1390312</v>
      </c>
      <c r="F64" s="284">
        <f>C64/D64*100</f>
        <v>323.60929793103452</v>
      </c>
      <c r="G64" s="285">
        <f>C64/E64*100</f>
        <v>168.75114434745583</v>
      </c>
    </row>
    <row r="65" spans="1:10" ht="15.75" thickBot="1">
      <c r="A65" s="111">
        <v>2420</v>
      </c>
      <c r="B65" s="286" t="s">
        <v>98</v>
      </c>
      <c r="C65" s="280">
        <v>100000</v>
      </c>
      <c r="D65" s="113">
        <v>0</v>
      </c>
      <c r="E65" s="126">
        <v>0</v>
      </c>
      <c r="F65" s="143" t="s">
        <v>84</v>
      </c>
      <c r="G65" s="289" t="s">
        <v>84</v>
      </c>
      <c r="H65" s="25"/>
      <c r="I65" s="25"/>
    </row>
    <row r="66" spans="1:10" ht="15.75" thickBot="1">
      <c r="A66" s="342" t="s">
        <v>113</v>
      </c>
      <c r="B66" s="343"/>
      <c r="C66" s="284">
        <f>SUM(C65)</f>
        <v>100000</v>
      </c>
      <c r="D66" s="284">
        <v>0</v>
      </c>
      <c r="E66" s="284">
        <v>0</v>
      </c>
      <c r="F66" s="290" t="s">
        <v>84</v>
      </c>
      <c r="G66" s="291" t="s">
        <v>84</v>
      </c>
    </row>
    <row r="67" spans="1:10" ht="15.75" thickBot="1">
      <c r="A67" s="336" t="s">
        <v>528</v>
      </c>
      <c r="B67" s="337"/>
      <c r="C67" s="130">
        <f>SUM(C46:C53,C55,C57:C63,C65)</f>
        <v>16627011.23</v>
      </c>
      <c r="D67" s="130">
        <f t="shared" ref="D67:E67" si="5">SUM(D46:D53,D55,D57:D63,D65)</f>
        <v>12495000</v>
      </c>
      <c r="E67" s="130">
        <f t="shared" si="5"/>
        <v>13461995.48</v>
      </c>
      <c r="F67" s="130">
        <f t="shared" si="3"/>
        <v>133.06931756702681</v>
      </c>
      <c r="G67" s="212">
        <f t="shared" si="4"/>
        <v>123.5107473828984</v>
      </c>
    </row>
    <row r="68" spans="1:10" ht="15.75" thickBot="1">
      <c r="A68" s="83"/>
      <c r="B68" s="84"/>
      <c r="C68" s="85"/>
      <c r="D68" s="85"/>
      <c r="E68" s="85"/>
      <c r="F68" s="86"/>
      <c r="G68" s="86"/>
      <c r="J68" s="302" t="s">
        <v>572</v>
      </c>
    </row>
    <row r="69" spans="1:10">
      <c r="A69" s="62">
        <v>3111</v>
      </c>
      <c r="B69" s="87" t="s">
        <v>99</v>
      </c>
      <c r="C69" s="95">
        <v>2170062</v>
      </c>
      <c r="D69" s="95">
        <v>2000000</v>
      </c>
      <c r="E69" s="95">
        <v>2936014</v>
      </c>
      <c r="F69" s="95">
        <f>C69/D69*100</f>
        <v>108.5031</v>
      </c>
      <c r="G69" s="149">
        <f>C69/E69*100</f>
        <v>73.911841019831641</v>
      </c>
    </row>
    <row r="70" spans="1:10" ht="15.75" thickBot="1">
      <c r="A70" s="75">
        <v>3121</v>
      </c>
      <c r="B70" s="88" t="s">
        <v>100</v>
      </c>
      <c r="C70" s="77">
        <v>485000</v>
      </c>
      <c r="D70" s="77">
        <v>0</v>
      </c>
      <c r="E70" s="77">
        <v>380000</v>
      </c>
      <c r="F70" s="90" t="s">
        <v>84</v>
      </c>
      <c r="G70" s="171">
        <f>C70/E70*100</f>
        <v>127.63157894736842</v>
      </c>
    </row>
    <row r="71" spans="1:10" ht="15.75" thickBot="1">
      <c r="A71" s="338" t="s">
        <v>114</v>
      </c>
      <c r="B71" s="339"/>
      <c r="C71" s="292">
        <f>SUM(C69:C70)</f>
        <v>2655062</v>
      </c>
      <c r="D71" s="292">
        <f>SUM(D69:D70)</f>
        <v>2000000</v>
      </c>
      <c r="E71" s="292">
        <f>SUM(E69:E70)</f>
        <v>3316014</v>
      </c>
      <c r="F71" s="292">
        <f>C71/D71*100</f>
        <v>132.75309999999999</v>
      </c>
      <c r="G71" s="293">
        <f>C71/E71*100</f>
        <v>80.067876673620802</v>
      </c>
    </row>
    <row r="72" spans="1:10" ht="15.75" thickBot="1">
      <c r="A72" s="332" t="s">
        <v>527</v>
      </c>
      <c r="B72" s="333"/>
      <c r="C72" s="214">
        <f>SUM(C69:C70)</f>
        <v>2655062</v>
      </c>
      <c r="D72" s="214">
        <f t="shared" ref="D72:E72" si="6">SUM(D69:D70)</f>
        <v>2000000</v>
      </c>
      <c r="E72" s="214">
        <f t="shared" si="6"/>
        <v>3316014</v>
      </c>
      <c r="F72" s="214">
        <f>C72/D72*100</f>
        <v>132.75309999999999</v>
      </c>
      <c r="G72" s="213">
        <f>C72/E72*100</f>
        <v>80.067876673620802</v>
      </c>
    </row>
    <row r="73" spans="1:10" ht="15.75" thickBot="1">
      <c r="A73" s="91"/>
      <c r="B73" s="92"/>
      <c r="C73" s="93"/>
      <c r="D73" s="93"/>
      <c r="E73" s="93"/>
      <c r="F73" s="94"/>
      <c r="G73" s="94"/>
    </row>
    <row r="74" spans="1:10">
      <c r="A74" s="62">
        <v>4111</v>
      </c>
      <c r="B74" s="87" t="s">
        <v>537</v>
      </c>
      <c r="C74" s="95">
        <v>159269</v>
      </c>
      <c r="D74" s="95">
        <v>0</v>
      </c>
      <c r="E74" s="95">
        <v>159269</v>
      </c>
      <c r="F74" s="96" t="s">
        <v>84</v>
      </c>
      <c r="G74" s="149">
        <f t="shared" ref="G74:G85" si="7">C74/E74*100</f>
        <v>100</v>
      </c>
    </row>
    <row r="75" spans="1:10">
      <c r="A75" s="65">
        <v>4112</v>
      </c>
      <c r="B75" s="97" t="s">
        <v>538</v>
      </c>
      <c r="C75" s="73">
        <v>16995500</v>
      </c>
      <c r="D75" s="73">
        <v>16995500</v>
      </c>
      <c r="E75" s="73">
        <v>16995500</v>
      </c>
      <c r="F75" s="73">
        <f t="shared" ref="F75:F85" si="8">C75/D75*100</f>
        <v>100</v>
      </c>
      <c r="G75" s="150">
        <f t="shared" si="7"/>
        <v>100</v>
      </c>
    </row>
    <row r="76" spans="1:10">
      <c r="A76" s="65">
        <v>4116</v>
      </c>
      <c r="B76" s="97" t="s">
        <v>539</v>
      </c>
      <c r="C76" s="73">
        <v>9677722.8200000003</v>
      </c>
      <c r="D76" s="73">
        <v>0</v>
      </c>
      <c r="E76" s="73">
        <v>9677722.8200000003</v>
      </c>
      <c r="F76" s="98" t="s">
        <v>84</v>
      </c>
      <c r="G76" s="150">
        <f t="shared" si="7"/>
        <v>100</v>
      </c>
    </row>
    <row r="77" spans="1:10">
      <c r="A77" s="65">
        <v>4121</v>
      </c>
      <c r="B77" s="97" t="s">
        <v>101</v>
      </c>
      <c r="C77" s="73">
        <v>124408</v>
      </c>
      <c r="D77" s="73">
        <v>0</v>
      </c>
      <c r="E77" s="73">
        <v>124408</v>
      </c>
      <c r="F77" s="98" t="s">
        <v>84</v>
      </c>
      <c r="G77" s="150">
        <f t="shared" si="7"/>
        <v>100</v>
      </c>
    </row>
    <row r="78" spans="1:10">
      <c r="A78" s="65">
        <v>4122</v>
      </c>
      <c r="B78" s="97" t="s">
        <v>102</v>
      </c>
      <c r="C78" s="73">
        <v>3717122.81</v>
      </c>
      <c r="D78" s="73">
        <v>0</v>
      </c>
      <c r="E78" s="73">
        <v>3717122.81</v>
      </c>
      <c r="F78" s="98" t="s">
        <v>84</v>
      </c>
      <c r="G78" s="150">
        <f t="shared" si="7"/>
        <v>100</v>
      </c>
    </row>
    <row r="79" spans="1:10">
      <c r="A79" s="65">
        <v>4131</v>
      </c>
      <c r="B79" s="97" t="s">
        <v>540</v>
      </c>
      <c r="C79" s="73">
        <v>7113218</v>
      </c>
      <c r="D79" s="73">
        <v>1132064</v>
      </c>
      <c r="E79" s="73">
        <v>7113218</v>
      </c>
      <c r="F79" s="73">
        <f t="shared" si="8"/>
        <v>628.34062385165498</v>
      </c>
      <c r="G79" s="150">
        <f t="shared" si="7"/>
        <v>100</v>
      </c>
    </row>
    <row r="80" spans="1:10" ht="15.75" thickBot="1">
      <c r="A80" s="65">
        <v>4134</v>
      </c>
      <c r="B80" s="97" t="s">
        <v>103</v>
      </c>
      <c r="C80" s="73">
        <v>262717251.24000001</v>
      </c>
      <c r="D80" s="73">
        <v>0</v>
      </c>
      <c r="E80" s="73">
        <v>1203132</v>
      </c>
      <c r="F80" s="98" t="s">
        <v>84</v>
      </c>
      <c r="G80" s="150">
        <f t="shared" si="7"/>
        <v>21836.112017633975</v>
      </c>
    </row>
    <row r="81" spans="1:7" ht="15.75" thickBot="1">
      <c r="A81" s="326" t="s">
        <v>116</v>
      </c>
      <c r="B81" s="327"/>
      <c r="C81" s="295">
        <f>SUM(C74:C80)</f>
        <v>300504491.87</v>
      </c>
      <c r="D81" s="295">
        <f>SUM(D74:D80)</f>
        <v>18127564</v>
      </c>
      <c r="E81" s="295">
        <f>SUM(E74:E80)</f>
        <v>38990372.629999995</v>
      </c>
      <c r="F81" s="295">
        <f>C81/D81*100</f>
        <v>1657.7213125271549</v>
      </c>
      <c r="G81" s="296">
        <f>C81/E81*100</f>
        <v>770.71459337320016</v>
      </c>
    </row>
    <row r="82" spans="1:7">
      <c r="A82" s="109">
        <v>4216</v>
      </c>
      <c r="B82" s="294" t="s">
        <v>104</v>
      </c>
      <c r="C82" s="120">
        <v>1467043.46</v>
      </c>
      <c r="D82" s="120">
        <v>0</v>
      </c>
      <c r="E82" s="120">
        <v>1467043.46</v>
      </c>
      <c r="F82" s="121" t="s">
        <v>84</v>
      </c>
      <c r="G82" s="152">
        <f t="shared" si="7"/>
        <v>100</v>
      </c>
    </row>
    <row r="83" spans="1:7" ht="15.75" thickBot="1">
      <c r="A83" s="75">
        <v>4222</v>
      </c>
      <c r="B83" s="99" t="s">
        <v>105</v>
      </c>
      <c r="C83" s="77">
        <v>1489000</v>
      </c>
      <c r="D83" s="77">
        <v>0</v>
      </c>
      <c r="E83" s="77">
        <v>1489000</v>
      </c>
      <c r="F83" s="90" t="s">
        <v>84</v>
      </c>
      <c r="G83" s="171">
        <f t="shared" si="7"/>
        <v>100</v>
      </c>
    </row>
    <row r="84" spans="1:7" ht="15.75" thickBot="1">
      <c r="A84" s="326" t="s">
        <v>115</v>
      </c>
      <c r="B84" s="327"/>
      <c r="C84" s="295">
        <f>SUM(C82:C83)</f>
        <v>2956043.46</v>
      </c>
      <c r="D84" s="295">
        <v>0</v>
      </c>
      <c r="E84" s="295">
        <f>SUM(E82:E83)</f>
        <v>2956043.46</v>
      </c>
      <c r="F84" s="297" t="s">
        <v>84</v>
      </c>
      <c r="G84" s="296">
        <f>C84/E84*100</f>
        <v>100</v>
      </c>
    </row>
    <row r="85" spans="1:7" ht="15.75" thickBot="1">
      <c r="A85" s="334" t="s">
        <v>526</v>
      </c>
      <c r="B85" s="335"/>
      <c r="C85" s="215">
        <f>SUM(C74:C80,C82:C83)</f>
        <v>303460535.32999998</v>
      </c>
      <c r="D85" s="215">
        <f t="shared" ref="D85:E85" si="9">SUM(D74:D80,D82:D83)</f>
        <v>18127564</v>
      </c>
      <c r="E85" s="215">
        <f t="shared" si="9"/>
        <v>41946416.089999996</v>
      </c>
      <c r="F85" s="215">
        <f t="shared" si="8"/>
        <v>1674.0282110161079</v>
      </c>
      <c r="G85" s="216">
        <f t="shared" si="7"/>
        <v>723.4480644994718</v>
      </c>
    </row>
    <row r="86" spans="1:7" ht="15.75" thickBot="1">
      <c r="A86" s="100"/>
      <c r="C86" s="49"/>
      <c r="D86" s="49"/>
      <c r="E86" s="49"/>
      <c r="F86" s="49"/>
      <c r="G86" s="49"/>
    </row>
    <row r="87" spans="1:7" ht="15.75" thickBot="1">
      <c r="A87" s="324" t="s">
        <v>443</v>
      </c>
      <c r="B87" s="325"/>
      <c r="C87" s="174">
        <f>SUM(C44,C67,C72,C85)</f>
        <v>418438566.24999994</v>
      </c>
      <c r="D87" s="174">
        <f t="shared" ref="D87:E87" si="10">SUM(D44,D67,D72,D85)</f>
        <v>114193564</v>
      </c>
      <c r="E87" s="174">
        <f t="shared" si="10"/>
        <v>140295425.56999999</v>
      </c>
      <c r="F87" s="174">
        <f>C87/D87*100</f>
        <v>366.42920283143098</v>
      </c>
      <c r="G87" s="175">
        <f>C87/E87*100</f>
        <v>298.25531698552868</v>
      </c>
    </row>
    <row r="88" spans="1:7">
      <c r="A88" s="58"/>
      <c r="B88" s="58"/>
      <c r="C88" s="101"/>
      <c r="D88" s="101"/>
      <c r="E88" s="101"/>
      <c r="F88" s="101"/>
      <c r="G88" s="101"/>
    </row>
    <row r="89" spans="1:7" ht="15.75">
      <c r="A89" s="28" t="s">
        <v>159</v>
      </c>
      <c r="B89" s="28"/>
      <c r="C89" s="29"/>
    </row>
    <row r="90" spans="1:7" ht="16.5" thickBot="1">
      <c r="A90" s="28"/>
      <c r="B90" s="28"/>
      <c r="C90" s="29"/>
    </row>
    <row r="91" spans="1:7" ht="15" customHeight="1">
      <c r="A91" s="373" t="s">
        <v>160</v>
      </c>
      <c r="B91" s="367" t="s">
        <v>83</v>
      </c>
      <c r="C91" s="367" t="s">
        <v>4</v>
      </c>
      <c r="D91" s="375" t="s">
        <v>46</v>
      </c>
      <c r="E91" s="375" t="s">
        <v>47</v>
      </c>
      <c r="F91" s="367" t="s">
        <v>5</v>
      </c>
      <c r="G91" s="369" t="s">
        <v>6</v>
      </c>
    </row>
    <row r="92" spans="1:7" ht="15.75" thickBot="1">
      <c r="A92" s="374"/>
      <c r="B92" s="368"/>
      <c r="C92" s="368"/>
      <c r="D92" s="376"/>
      <c r="E92" s="376"/>
      <c r="F92" s="368"/>
      <c r="G92" s="370"/>
    </row>
    <row r="93" spans="1:7" ht="15.75" thickBot="1">
      <c r="A93" s="102" t="s">
        <v>214</v>
      </c>
      <c r="B93" s="103" t="s">
        <v>215</v>
      </c>
      <c r="C93" s="104">
        <v>129426023.78</v>
      </c>
      <c r="D93" s="105">
        <v>98566500</v>
      </c>
      <c r="E93" s="105">
        <v>115201066.09</v>
      </c>
      <c r="F93" s="217">
        <f t="shared" ref="F93" si="11">C93/D93*100</f>
        <v>131.30832867150605</v>
      </c>
      <c r="G93" s="148">
        <f t="shared" ref="G93" si="12">C93/E93*100</f>
        <v>112.34793927938726</v>
      </c>
    </row>
    <row r="94" spans="1:7">
      <c r="A94" s="62">
        <v>2119</v>
      </c>
      <c r="B94" s="87" t="s">
        <v>161</v>
      </c>
      <c r="C94" s="95">
        <v>26364</v>
      </c>
      <c r="D94" s="95">
        <v>35000</v>
      </c>
      <c r="E94" s="95">
        <v>35000</v>
      </c>
      <c r="F94" s="95">
        <f>C94/D94*100</f>
        <v>75.325714285714284</v>
      </c>
      <c r="G94" s="149">
        <f>C94/E94*100</f>
        <v>75.325714285714284</v>
      </c>
    </row>
    <row r="95" spans="1:7">
      <c r="A95" s="65">
        <v>2144</v>
      </c>
      <c r="B95" s="108" t="s">
        <v>162</v>
      </c>
      <c r="C95" s="73">
        <v>22015</v>
      </c>
      <c r="D95" s="73">
        <v>35000</v>
      </c>
      <c r="E95" s="73">
        <v>35000</v>
      </c>
      <c r="F95" s="73">
        <f>C95/D95*100</f>
        <v>62.9</v>
      </c>
      <c r="G95" s="150">
        <f>C95/E95*100</f>
        <v>62.9</v>
      </c>
    </row>
    <row r="96" spans="1:7" ht="15.75" thickBot="1">
      <c r="A96" s="75">
        <v>2169</v>
      </c>
      <c r="B96" s="88" t="s">
        <v>163</v>
      </c>
      <c r="C96" s="77">
        <v>47000</v>
      </c>
      <c r="D96" s="77">
        <v>60000</v>
      </c>
      <c r="E96" s="77">
        <v>60000</v>
      </c>
      <c r="F96" s="218">
        <f t="shared" ref="F96:F146" si="13">C96/D96*100</f>
        <v>78.333333333333329</v>
      </c>
      <c r="G96" s="205">
        <f t="shared" ref="G96:G146" si="14">C96/E96*100</f>
        <v>78.333333333333329</v>
      </c>
    </row>
    <row r="97" spans="1:7" ht="15.75" thickBot="1">
      <c r="A97" s="371" t="s">
        <v>194</v>
      </c>
      <c r="B97" s="372"/>
      <c r="C97" s="116">
        <f>SUM(C94:C96)</f>
        <v>95379</v>
      </c>
      <c r="D97" s="116">
        <f t="shared" ref="D97:E97" si="15">SUM(D94:D96)</f>
        <v>130000</v>
      </c>
      <c r="E97" s="116">
        <f t="shared" si="15"/>
        <v>130000</v>
      </c>
      <c r="F97" s="151">
        <f t="shared" si="13"/>
        <v>73.368461538461531</v>
      </c>
      <c r="G97" s="146">
        <f t="shared" si="14"/>
        <v>73.368461538461531</v>
      </c>
    </row>
    <row r="98" spans="1:7">
      <c r="A98" s="109">
        <v>2219</v>
      </c>
      <c r="B98" s="110" t="s">
        <v>164</v>
      </c>
      <c r="C98" s="120">
        <v>494636</v>
      </c>
      <c r="D98" s="120">
        <v>480000</v>
      </c>
      <c r="E98" s="120">
        <v>480000</v>
      </c>
      <c r="F98" s="120">
        <f t="shared" si="13"/>
        <v>103.04916666666666</v>
      </c>
      <c r="G98" s="152">
        <f t="shared" si="14"/>
        <v>103.04916666666666</v>
      </c>
    </row>
    <row r="99" spans="1:7" ht="15.75" thickBot="1">
      <c r="A99" s="75">
        <v>2299</v>
      </c>
      <c r="B99" s="88" t="s">
        <v>165</v>
      </c>
      <c r="C99" s="77">
        <v>804690.86</v>
      </c>
      <c r="D99" s="77">
        <v>500000</v>
      </c>
      <c r="E99" s="77">
        <v>500000</v>
      </c>
      <c r="F99" s="77">
        <f t="shared" si="13"/>
        <v>160.93817200000001</v>
      </c>
      <c r="G99" s="171">
        <f t="shared" si="14"/>
        <v>160.93817200000001</v>
      </c>
    </row>
    <row r="100" spans="1:7" ht="15.75" thickBot="1">
      <c r="A100" s="371" t="s">
        <v>195</v>
      </c>
      <c r="B100" s="372"/>
      <c r="C100" s="116">
        <f>SUM(C98:C99)</f>
        <v>1299326.8599999999</v>
      </c>
      <c r="D100" s="116">
        <f t="shared" ref="D100:E100" si="16">SUM(D98:D99)</f>
        <v>980000</v>
      </c>
      <c r="E100" s="116">
        <f t="shared" si="16"/>
        <v>980000</v>
      </c>
      <c r="F100" s="151">
        <f t="shared" ref="F100" si="17">C100/D100*100</f>
        <v>132.58437346938774</v>
      </c>
      <c r="G100" s="146">
        <f t="shared" ref="G100" si="18">C100/E100*100</f>
        <v>132.58437346938774</v>
      </c>
    </row>
    <row r="101" spans="1:7" ht="15.75" thickBot="1">
      <c r="A101" s="111">
        <v>2310</v>
      </c>
      <c r="B101" s="112" t="s">
        <v>166</v>
      </c>
      <c r="C101" s="113">
        <v>409728.68</v>
      </c>
      <c r="D101" s="113">
        <v>1113000</v>
      </c>
      <c r="E101" s="113">
        <v>1113000</v>
      </c>
      <c r="F101" s="113">
        <f t="shared" si="13"/>
        <v>36.812999101527403</v>
      </c>
      <c r="G101" s="153">
        <f t="shared" si="14"/>
        <v>36.812999101527403</v>
      </c>
    </row>
    <row r="102" spans="1:7" ht="15.75" thickBot="1">
      <c r="A102" s="371" t="s">
        <v>196</v>
      </c>
      <c r="B102" s="372"/>
      <c r="C102" s="116">
        <f>SUM(C101)</f>
        <v>409728.68</v>
      </c>
      <c r="D102" s="116">
        <f t="shared" ref="D102:E102" si="19">SUM(D101)</f>
        <v>1113000</v>
      </c>
      <c r="E102" s="116">
        <f t="shared" si="19"/>
        <v>1113000</v>
      </c>
      <c r="F102" s="151">
        <f t="shared" si="13"/>
        <v>36.812999101527403</v>
      </c>
      <c r="G102" s="146">
        <f t="shared" si="14"/>
        <v>36.812999101527403</v>
      </c>
    </row>
    <row r="103" spans="1:7" ht="15.75" thickBot="1">
      <c r="A103" s="111">
        <v>2411</v>
      </c>
      <c r="B103" s="112" t="s">
        <v>167</v>
      </c>
      <c r="C103" s="113">
        <v>809</v>
      </c>
      <c r="D103" s="113">
        <v>0</v>
      </c>
      <c r="E103" s="113">
        <v>0</v>
      </c>
      <c r="F103" s="114" t="s">
        <v>84</v>
      </c>
      <c r="G103" s="115" t="s">
        <v>84</v>
      </c>
    </row>
    <row r="104" spans="1:7" ht="15.75" thickBot="1">
      <c r="A104" s="371" t="s">
        <v>197</v>
      </c>
      <c r="B104" s="372"/>
      <c r="C104" s="116">
        <f>SUM(C103)</f>
        <v>809</v>
      </c>
      <c r="D104" s="116">
        <v>0</v>
      </c>
      <c r="E104" s="116">
        <v>0</v>
      </c>
      <c r="F104" s="117" t="s">
        <v>84</v>
      </c>
      <c r="G104" s="118" t="s">
        <v>84</v>
      </c>
    </row>
    <row r="105" spans="1:7" ht="15.75" thickBot="1">
      <c r="A105" s="377" t="s">
        <v>204</v>
      </c>
      <c r="B105" s="378"/>
      <c r="C105" s="208">
        <f>SUM(C104,C102,C100,C97)</f>
        <v>1805243.5399999998</v>
      </c>
      <c r="D105" s="208">
        <f t="shared" ref="D105:E105" si="20">SUM(D104,D102,D100,D97)</f>
        <v>2223000</v>
      </c>
      <c r="E105" s="208">
        <f t="shared" si="20"/>
        <v>2223000</v>
      </c>
      <c r="F105" s="217">
        <f t="shared" ref="F105" si="21">C105/D105*100</f>
        <v>81.207536662168238</v>
      </c>
      <c r="G105" s="148">
        <f t="shared" ref="G105" si="22">C105/E105*100</f>
        <v>81.207536662168238</v>
      </c>
    </row>
    <row r="106" spans="1:7" ht="15.75" thickBot="1">
      <c r="A106" s="111">
        <v>3141</v>
      </c>
      <c r="B106" s="112" t="s">
        <v>168</v>
      </c>
      <c r="C106" s="113">
        <v>2327</v>
      </c>
      <c r="D106" s="113">
        <v>0</v>
      </c>
      <c r="E106" s="113">
        <v>0</v>
      </c>
      <c r="F106" s="114" t="s">
        <v>84</v>
      </c>
      <c r="G106" s="115" t="s">
        <v>84</v>
      </c>
    </row>
    <row r="107" spans="1:7" ht="15.75" thickBot="1">
      <c r="A107" s="371" t="s">
        <v>198</v>
      </c>
      <c r="B107" s="372"/>
      <c r="C107" s="116">
        <f>SUM(C106)</f>
        <v>2327</v>
      </c>
      <c r="D107" s="116">
        <v>0</v>
      </c>
      <c r="E107" s="116">
        <v>0</v>
      </c>
      <c r="F107" s="117" t="s">
        <v>84</v>
      </c>
      <c r="G107" s="118" t="s">
        <v>84</v>
      </c>
    </row>
    <row r="108" spans="1:7">
      <c r="A108" s="109">
        <v>3314</v>
      </c>
      <c r="B108" s="110" t="s">
        <v>169</v>
      </c>
      <c r="C108" s="120">
        <v>77876</v>
      </c>
      <c r="D108" s="120">
        <v>80000</v>
      </c>
      <c r="E108" s="120">
        <v>80000</v>
      </c>
      <c r="F108" s="120">
        <f t="shared" si="13"/>
        <v>97.344999999999999</v>
      </c>
      <c r="G108" s="152">
        <f t="shared" si="14"/>
        <v>97.344999999999999</v>
      </c>
    </row>
    <row r="109" spans="1:7">
      <c r="A109" s="65">
        <v>3319</v>
      </c>
      <c r="B109" s="108" t="s">
        <v>170</v>
      </c>
      <c r="C109" s="73">
        <v>132020</v>
      </c>
      <c r="D109" s="73">
        <v>100000</v>
      </c>
      <c r="E109" s="73">
        <v>100000</v>
      </c>
      <c r="F109" s="73">
        <f t="shared" si="13"/>
        <v>132.02000000000001</v>
      </c>
      <c r="G109" s="150">
        <f t="shared" si="14"/>
        <v>132.02000000000001</v>
      </c>
    </row>
    <row r="110" spans="1:7">
      <c r="A110" s="65">
        <v>3326</v>
      </c>
      <c r="B110" s="108" t="s">
        <v>171</v>
      </c>
      <c r="C110" s="73">
        <v>235000</v>
      </c>
      <c r="D110" s="73">
        <v>0</v>
      </c>
      <c r="E110" s="73">
        <v>130000</v>
      </c>
      <c r="F110" s="98" t="s">
        <v>84</v>
      </c>
      <c r="G110" s="150">
        <f t="shared" si="14"/>
        <v>180.76923076923077</v>
      </c>
    </row>
    <row r="111" spans="1:7">
      <c r="A111" s="65">
        <v>3349</v>
      </c>
      <c r="B111" s="108" t="s">
        <v>172</v>
      </c>
      <c r="C111" s="73">
        <v>109813</v>
      </c>
      <c r="D111" s="73">
        <v>80000</v>
      </c>
      <c r="E111" s="73">
        <v>80000</v>
      </c>
      <c r="F111" s="73">
        <f t="shared" si="13"/>
        <v>137.26624999999999</v>
      </c>
      <c r="G111" s="150">
        <f t="shared" si="14"/>
        <v>137.26624999999999</v>
      </c>
    </row>
    <row r="112" spans="1:7" ht="15.75" thickBot="1">
      <c r="A112" s="75">
        <v>3399</v>
      </c>
      <c r="B112" s="88" t="s">
        <v>173</v>
      </c>
      <c r="C112" s="77">
        <v>50330</v>
      </c>
      <c r="D112" s="77">
        <v>30000</v>
      </c>
      <c r="E112" s="77">
        <v>30000</v>
      </c>
      <c r="F112" s="77">
        <f t="shared" si="13"/>
        <v>167.76666666666665</v>
      </c>
      <c r="G112" s="171">
        <f t="shared" si="14"/>
        <v>167.76666666666665</v>
      </c>
    </row>
    <row r="113" spans="1:7" ht="15.75" thickBot="1">
      <c r="A113" s="379" t="s">
        <v>509</v>
      </c>
      <c r="B113" s="380"/>
      <c r="C113" s="116">
        <f>SUM(C108:C112)</f>
        <v>605039</v>
      </c>
      <c r="D113" s="116">
        <f t="shared" ref="D113:E113" si="23">SUM(D108:D112)</f>
        <v>290000</v>
      </c>
      <c r="E113" s="116">
        <f t="shared" si="23"/>
        <v>420000</v>
      </c>
      <c r="F113" s="151">
        <f t="shared" si="13"/>
        <v>208.6341379310345</v>
      </c>
      <c r="G113" s="146">
        <f t="shared" si="14"/>
        <v>144.05690476190475</v>
      </c>
    </row>
    <row r="114" spans="1:7">
      <c r="A114" s="109">
        <v>3412</v>
      </c>
      <c r="B114" s="110" t="s">
        <v>174</v>
      </c>
      <c r="C114" s="120">
        <v>480503</v>
      </c>
      <c r="D114" s="120">
        <v>400000</v>
      </c>
      <c r="E114" s="120">
        <v>400000</v>
      </c>
      <c r="F114" s="120">
        <f t="shared" si="13"/>
        <v>120.12575000000001</v>
      </c>
      <c r="G114" s="152">
        <f t="shared" si="14"/>
        <v>120.12575000000001</v>
      </c>
    </row>
    <row r="115" spans="1:7">
      <c r="A115" s="65">
        <v>3419</v>
      </c>
      <c r="B115" s="108" t="s">
        <v>175</v>
      </c>
      <c r="C115" s="73">
        <v>700</v>
      </c>
      <c r="D115" s="73">
        <v>0</v>
      </c>
      <c r="E115" s="73">
        <v>0</v>
      </c>
      <c r="F115" s="98" t="s">
        <v>84</v>
      </c>
      <c r="G115" s="119" t="s">
        <v>84</v>
      </c>
    </row>
    <row r="116" spans="1:7">
      <c r="A116" s="65">
        <v>3421</v>
      </c>
      <c r="B116" s="108" t="s">
        <v>176</v>
      </c>
      <c r="C116" s="73">
        <v>205000</v>
      </c>
      <c r="D116" s="73">
        <v>0</v>
      </c>
      <c r="E116" s="73">
        <v>85000</v>
      </c>
      <c r="F116" s="98" t="s">
        <v>84</v>
      </c>
      <c r="G116" s="150">
        <f t="shared" si="14"/>
        <v>241.17647058823528</v>
      </c>
    </row>
    <row r="117" spans="1:7" ht="15.75" thickBot="1">
      <c r="A117" s="75">
        <v>3429</v>
      </c>
      <c r="B117" s="88" t="s">
        <v>177</v>
      </c>
      <c r="C117" s="77">
        <v>10358.9</v>
      </c>
      <c r="D117" s="77">
        <v>0</v>
      </c>
      <c r="E117" s="77">
        <v>5527</v>
      </c>
      <c r="F117" s="90" t="s">
        <v>84</v>
      </c>
      <c r="G117" s="171">
        <f t="shared" si="14"/>
        <v>187.42355708340872</v>
      </c>
    </row>
    <row r="118" spans="1:7" ht="15.75" thickBot="1">
      <c r="A118" s="371" t="s">
        <v>200</v>
      </c>
      <c r="B118" s="372"/>
      <c r="C118" s="116">
        <f>SUM(C114:C117)</f>
        <v>696561.9</v>
      </c>
      <c r="D118" s="116">
        <f t="shared" ref="D118:E118" si="24">SUM(D114:D117)</f>
        <v>400000</v>
      </c>
      <c r="E118" s="116">
        <f t="shared" si="24"/>
        <v>490527</v>
      </c>
      <c r="F118" s="151">
        <f t="shared" si="13"/>
        <v>174.14047500000001</v>
      </c>
      <c r="G118" s="146">
        <f t="shared" si="14"/>
        <v>142.00276437382652</v>
      </c>
    </row>
    <row r="119" spans="1:7">
      <c r="A119" s="109">
        <v>3612</v>
      </c>
      <c r="B119" s="110" t="s">
        <v>178</v>
      </c>
      <c r="C119" s="120">
        <v>315075</v>
      </c>
      <c r="D119" s="120">
        <v>290000</v>
      </c>
      <c r="E119" s="120">
        <v>290000</v>
      </c>
      <c r="F119" s="120">
        <f t="shared" si="13"/>
        <v>108.64655172413794</v>
      </c>
      <c r="G119" s="152">
        <f t="shared" si="14"/>
        <v>108.64655172413794</v>
      </c>
    </row>
    <row r="120" spans="1:7">
      <c r="A120" s="65">
        <v>3613</v>
      </c>
      <c r="B120" s="108" t="s">
        <v>179</v>
      </c>
      <c r="C120" s="73">
        <v>5474955.6299999999</v>
      </c>
      <c r="D120" s="73">
        <v>4900000</v>
      </c>
      <c r="E120" s="73">
        <v>5009000</v>
      </c>
      <c r="F120" s="73">
        <f t="shared" si="13"/>
        <v>111.73378836734693</v>
      </c>
      <c r="G120" s="150">
        <f t="shared" si="14"/>
        <v>109.30236833699341</v>
      </c>
    </row>
    <row r="121" spans="1:7" ht="15.75" thickBot="1">
      <c r="A121" s="75">
        <v>3639</v>
      </c>
      <c r="B121" s="88" t="s">
        <v>180</v>
      </c>
      <c r="C121" s="77">
        <v>6199302.29</v>
      </c>
      <c r="D121" s="77">
        <v>4310000</v>
      </c>
      <c r="E121" s="77">
        <v>5306014</v>
      </c>
      <c r="F121" s="77">
        <f t="shared" si="13"/>
        <v>143.8353199535963</v>
      </c>
      <c r="G121" s="171">
        <f t="shared" si="14"/>
        <v>116.83539263183249</v>
      </c>
    </row>
    <row r="122" spans="1:7" ht="15.75" thickBot="1">
      <c r="A122" s="371" t="s">
        <v>201</v>
      </c>
      <c r="B122" s="372"/>
      <c r="C122" s="116">
        <f>SUM(C119:C121)</f>
        <v>11989332.92</v>
      </c>
      <c r="D122" s="116">
        <f t="shared" ref="D122:E122" si="25">SUM(D119:D121)</f>
        <v>9500000</v>
      </c>
      <c r="E122" s="116">
        <f t="shared" si="25"/>
        <v>10605014</v>
      </c>
      <c r="F122" s="151">
        <f t="shared" si="13"/>
        <v>126.20350442105264</v>
      </c>
      <c r="G122" s="146">
        <f t="shared" si="14"/>
        <v>113.05343793039783</v>
      </c>
    </row>
    <row r="123" spans="1:7">
      <c r="A123" s="109">
        <v>3721</v>
      </c>
      <c r="B123" s="110" t="s">
        <v>181</v>
      </c>
      <c r="C123" s="120">
        <v>13960.64</v>
      </c>
      <c r="D123" s="120">
        <v>0</v>
      </c>
      <c r="E123" s="120">
        <v>0</v>
      </c>
      <c r="F123" s="121" t="s">
        <v>84</v>
      </c>
      <c r="G123" s="122" t="s">
        <v>84</v>
      </c>
    </row>
    <row r="124" spans="1:7">
      <c r="A124" s="65">
        <v>3723</v>
      </c>
      <c r="B124" s="108" t="s">
        <v>182</v>
      </c>
      <c r="C124" s="73">
        <v>26280</v>
      </c>
      <c r="D124" s="73">
        <v>0</v>
      </c>
      <c r="E124" s="73">
        <v>0</v>
      </c>
      <c r="F124" s="98" t="s">
        <v>84</v>
      </c>
      <c r="G124" s="119" t="s">
        <v>84</v>
      </c>
    </row>
    <row r="125" spans="1:7">
      <c r="A125" s="65">
        <v>3725</v>
      </c>
      <c r="B125" s="108" t="s">
        <v>183</v>
      </c>
      <c r="C125" s="73">
        <v>833031</v>
      </c>
      <c r="D125" s="73">
        <v>550000</v>
      </c>
      <c r="E125" s="73">
        <v>550000</v>
      </c>
      <c r="F125" s="73">
        <f t="shared" si="13"/>
        <v>151.46018181818181</v>
      </c>
      <c r="G125" s="150">
        <f t="shared" si="14"/>
        <v>151.46018181818181</v>
      </c>
    </row>
    <row r="126" spans="1:7" ht="15.75" thickBot="1">
      <c r="A126" s="75">
        <v>3769</v>
      </c>
      <c r="B126" s="88" t="s">
        <v>184</v>
      </c>
      <c r="C126" s="77">
        <v>5284</v>
      </c>
      <c r="D126" s="77">
        <v>20000</v>
      </c>
      <c r="E126" s="77">
        <v>20000</v>
      </c>
      <c r="F126" s="77">
        <f t="shared" si="13"/>
        <v>26.419999999999998</v>
      </c>
      <c r="G126" s="171">
        <f t="shared" si="14"/>
        <v>26.419999999999998</v>
      </c>
    </row>
    <row r="127" spans="1:7" ht="15.75" thickBot="1">
      <c r="A127" s="371" t="s">
        <v>202</v>
      </c>
      <c r="B127" s="372"/>
      <c r="C127" s="116">
        <f>SUM(C123:C126)</f>
        <v>878555.64</v>
      </c>
      <c r="D127" s="116">
        <f t="shared" ref="D127:E127" si="26">SUM(D123:D126)</f>
        <v>570000</v>
      </c>
      <c r="E127" s="116">
        <f t="shared" si="26"/>
        <v>570000</v>
      </c>
      <c r="F127" s="151">
        <f t="shared" si="13"/>
        <v>154.13256842105264</v>
      </c>
      <c r="G127" s="146">
        <f t="shared" si="14"/>
        <v>154.13256842105264</v>
      </c>
    </row>
    <row r="128" spans="1:7" ht="15.75" thickBot="1">
      <c r="A128" s="377" t="s">
        <v>203</v>
      </c>
      <c r="B128" s="378"/>
      <c r="C128" s="208">
        <f>SUM(C127,C122,C118,C113,C107)</f>
        <v>14171816.460000001</v>
      </c>
      <c r="D128" s="208">
        <f t="shared" ref="D128:E128" si="27">SUM(D127,D122,D118,D113,D107)</f>
        <v>10760000</v>
      </c>
      <c r="E128" s="208">
        <f t="shared" si="27"/>
        <v>12085541</v>
      </c>
      <c r="F128" s="217">
        <f t="shared" si="13"/>
        <v>131.70833141263941</v>
      </c>
      <c r="G128" s="148">
        <f t="shared" si="14"/>
        <v>117.26257401302928</v>
      </c>
    </row>
    <row r="129" spans="1:7">
      <c r="A129" s="109">
        <v>4351</v>
      </c>
      <c r="B129" s="110" t="s">
        <v>185</v>
      </c>
      <c r="C129" s="120">
        <v>1465767.99</v>
      </c>
      <c r="D129" s="120">
        <v>1000000</v>
      </c>
      <c r="E129" s="120">
        <v>1250000</v>
      </c>
      <c r="F129" s="120">
        <f t="shared" si="13"/>
        <v>146.57679899999999</v>
      </c>
      <c r="G129" s="152">
        <f t="shared" si="14"/>
        <v>117.26143920000001</v>
      </c>
    </row>
    <row r="130" spans="1:7">
      <c r="A130" s="65">
        <v>4356</v>
      </c>
      <c r="B130" s="108" t="s">
        <v>186</v>
      </c>
      <c r="C130" s="73">
        <v>95542.1</v>
      </c>
      <c r="D130" s="73">
        <v>90000</v>
      </c>
      <c r="E130" s="73">
        <v>90000</v>
      </c>
      <c r="F130" s="73">
        <f t="shared" si="13"/>
        <v>106.15788888888889</v>
      </c>
      <c r="G130" s="150">
        <f t="shared" si="14"/>
        <v>106.15788888888889</v>
      </c>
    </row>
    <row r="131" spans="1:7" ht="15.75" thickBot="1">
      <c r="A131" s="75">
        <v>4399</v>
      </c>
      <c r="B131" s="88" t="s">
        <v>187</v>
      </c>
      <c r="C131" s="77">
        <v>402244.64</v>
      </c>
      <c r="D131" s="77">
        <v>0</v>
      </c>
      <c r="E131" s="77">
        <v>301683.48</v>
      </c>
      <c r="F131" s="90" t="s">
        <v>84</v>
      </c>
      <c r="G131" s="171">
        <f t="shared" si="14"/>
        <v>133.33333333333334</v>
      </c>
    </row>
    <row r="132" spans="1:7" ht="15.75" thickBot="1">
      <c r="A132" s="371" t="s">
        <v>205</v>
      </c>
      <c r="B132" s="372"/>
      <c r="C132" s="116">
        <f>SUM(C129:C131)</f>
        <v>1963554.73</v>
      </c>
      <c r="D132" s="116">
        <f t="shared" ref="D132:E132" si="28">SUM(D129:D131)</f>
        <v>1090000</v>
      </c>
      <c r="E132" s="116">
        <f t="shared" si="28"/>
        <v>1641683.48</v>
      </c>
      <c r="F132" s="151">
        <f t="shared" si="13"/>
        <v>180.14263577981652</v>
      </c>
      <c r="G132" s="146">
        <f t="shared" si="14"/>
        <v>119.60616975934973</v>
      </c>
    </row>
    <row r="133" spans="1:7" ht="15.75" thickBot="1">
      <c r="A133" s="377" t="s">
        <v>206</v>
      </c>
      <c r="B133" s="378"/>
      <c r="C133" s="208">
        <f>SUM(C132)</f>
        <v>1963554.73</v>
      </c>
      <c r="D133" s="208">
        <f t="shared" ref="D133:E133" si="29">SUM(D132)</f>
        <v>1090000</v>
      </c>
      <c r="E133" s="208">
        <f t="shared" si="29"/>
        <v>1641683.48</v>
      </c>
      <c r="F133" s="217">
        <f t="shared" si="13"/>
        <v>180.14263577981652</v>
      </c>
      <c r="G133" s="148">
        <f t="shared" si="14"/>
        <v>119.60616975934973</v>
      </c>
    </row>
    <row r="134" spans="1:7" ht="15.75" thickBot="1">
      <c r="A134" s="111">
        <v>5311</v>
      </c>
      <c r="B134" s="112" t="s">
        <v>188</v>
      </c>
      <c r="C134" s="113">
        <v>66345</v>
      </c>
      <c r="D134" s="113">
        <v>29000</v>
      </c>
      <c r="E134" s="113">
        <v>29000</v>
      </c>
      <c r="F134" s="113">
        <f t="shared" si="13"/>
        <v>228.77586206896549</v>
      </c>
      <c r="G134" s="153">
        <f t="shared" si="14"/>
        <v>228.77586206896549</v>
      </c>
    </row>
    <row r="135" spans="1:7" ht="15.75" thickBot="1">
      <c r="A135" s="371" t="s">
        <v>207</v>
      </c>
      <c r="B135" s="372"/>
      <c r="C135" s="116">
        <f>SUM(C134)</f>
        <v>66345</v>
      </c>
      <c r="D135" s="116">
        <f t="shared" ref="D135:E135" si="30">SUM(D134)</f>
        <v>29000</v>
      </c>
      <c r="E135" s="116">
        <f t="shared" si="30"/>
        <v>29000</v>
      </c>
      <c r="F135" s="151">
        <f t="shared" si="13"/>
        <v>228.77586206896549</v>
      </c>
      <c r="G135" s="146">
        <f t="shared" si="14"/>
        <v>228.77586206896549</v>
      </c>
    </row>
    <row r="136" spans="1:7" ht="15.75" thickBot="1">
      <c r="A136" s="111">
        <v>5512</v>
      </c>
      <c r="B136" s="112" t="s">
        <v>189</v>
      </c>
      <c r="C136" s="113">
        <v>149985</v>
      </c>
      <c r="D136" s="113">
        <v>0</v>
      </c>
      <c r="E136" s="113">
        <v>149985</v>
      </c>
      <c r="F136" s="114" t="s">
        <v>84</v>
      </c>
      <c r="G136" s="153">
        <f t="shared" si="14"/>
        <v>100</v>
      </c>
    </row>
    <row r="137" spans="1:7" ht="15.75" thickBot="1">
      <c r="A137" s="371" t="s">
        <v>208</v>
      </c>
      <c r="B137" s="372"/>
      <c r="C137" s="116">
        <f>SUM(C136)</f>
        <v>149985</v>
      </c>
      <c r="D137" s="116">
        <v>0</v>
      </c>
      <c r="E137" s="116">
        <f t="shared" ref="E137" si="31">SUM(E136)</f>
        <v>149985</v>
      </c>
      <c r="F137" s="117" t="s">
        <v>84</v>
      </c>
      <c r="G137" s="146">
        <f t="shared" si="14"/>
        <v>100</v>
      </c>
    </row>
    <row r="138" spans="1:7" ht="15.75" thickBot="1">
      <c r="A138" s="377" t="s">
        <v>209</v>
      </c>
      <c r="B138" s="378"/>
      <c r="C138" s="208">
        <f>SUM(C137,C135)</f>
        <v>216330</v>
      </c>
      <c r="D138" s="208">
        <f t="shared" ref="D138:E138" si="32">SUM(D137,D135)</f>
        <v>29000</v>
      </c>
      <c r="E138" s="208">
        <f t="shared" si="32"/>
        <v>178985</v>
      </c>
      <c r="F138" s="106">
        <f t="shared" si="13"/>
        <v>745.9655172413793</v>
      </c>
      <c r="G138" s="107">
        <f t="shared" si="14"/>
        <v>120.86487694499539</v>
      </c>
    </row>
    <row r="139" spans="1:7" ht="15.75" thickBot="1">
      <c r="A139" s="111">
        <v>6171</v>
      </c>
      <c r="B139" s="112" t="s">
        <v>190</v>
      </c>
      <c r="C139" s="113">
        <v>691092.12</v>
      </c>
      <c r="D139" s="113">
        <v>65000</v>
      </c>
      <c r="E139" s="113">
        <v>320800</v>
      </c>
      <c r="F139" s="113">
        <f t="shared" si="13"/>
        <v>1063.2186461538461</v>
      </c>
      <c r="G139" s="153">
        <f t="shared" si="14"/>
        <v>215.42771820448877</v>
      </c>
    </row>
    <row r="140" spans="1:7" ht="15.75" thickBot="1">
      <c r="A140" s="371" t="s">
        <v>210</v>
      </c>
      <c r="B140" s="372"/>
      <c r="C140" s="116">
        <f>SUM(C139)</f>
        <v>691092.12</v>
      </c>
      <c r="D140" s="116">
        <f t="shared" ref="D140:E140" si="33">SUM(D139)</f>
        <v>65000</v>
      </c>
      <c r="E140" s="116">
        <f t="shared" si="33"/>
        <v>320800</v>
      </c>
      <c r="F140" s="151">
        <f t="shared" si="13"/>
        <v>1063.2186461538461</v>
      </c>
      <c r="G140" s="146">
        <f t="shared" si="14"/>
        <v>215.42771820448877</v>
      </c>
    </row>
    <row r="141" spans="1:7">
      <c r="A141" s="62">
        <v>6310</v>
      </c>
      <c r="B141" s="87" t="s">
        <v>191</v>
      </c>
      <c r="C141" s="95">
        <v>321032.38</v>
      </c>
      <c r="D141" s="95">
        <v>328000</v>
      </c>
      <c r="E141" s="95">
        <v>328000</v>
      </c>
      <c r="F141" s="95">
        <f t="shared" si="13"/>
        <v>97.875725609756103</v>
      </c>
      <c r="G141" s="149">
        <f t="shared" si="14"/>
        <v>97.875725609756103</v>
      </c>
    </row>
    <row r="142" spans="1:7" ht="15.75" thickBot="1">
      <c r="A142" s="111">
        <v>6330</v>
      </c>
      <c r="B142" s="112" t="s">
        <v>192</v>
      </c>
      <c r="C142" s="113">
        <v>269830469.24000001</v>
      </c>
      <c r="D142" s="113">
        <v>1132064</v>
      </c>
      <c r="E142" s="113">
        <v>8316350</v>
      </c>
      <c r="F142" s="113">
        <f t="shared" si="13"/>
        <v>23835.266313565309</v>
      </c>
      <c r="G142" s="153">
        <f t="shared" si="14"/>
        <v>3244.5780810090964</v>
      </c>
    </row>
    <row r="143" spans="1:7" ht="15.75" thickBot="1">
      <c r="A143" s="379" t="s">
        <v>211</v>
      </c>
      <c r="B143" s="380"/>
      <c r="C143" s="116">
        <f>SUM(C141:C142)</f>
        <v>270151501.62</v>
      </c>
      <c r="D143" s="116">
        <f t="shared" ref="D143:E143" si="34">SUM(D141:D142)</f>
        <v>1460064</v>
      </c>
      <c r="E143" s="116">
        <f t="shared" si="34"/>
        <v>8644350</v>
      </c>
      <c r="F143" s="151">
        <f t="shared" si="13"/>
        <v>18502.716430238674</v>
      </c>
      <c r="G143" s="146">
        <f t="shared" si="14"/>
        <v>3125.1800496277915</v>
      </c>
    </row>
    <row r="144" spans="1:7" ht="15.75" thickBot="1">
      <c r="A144" s="111">
        <v>6409</v>
      </c>
      <c r="B144" s="112" t="s">
        <v>193</v>
      </c>
      <c r="C144" s="113">
        <v>13004</v>
      </c>
      <c r="D144" s="113">
        <v>0</v>
      </c>
      <c r="E144" s="113">
        <v>0</v>
      </c>
      <c r="F144" s="114" t="s">
        <v>84</v>
      </c>
      <c r="G144" s="115" t="s">
        <v>84</v>
      </c>
    </row>
    <row r="145" spans="1:7" ht="15.75" thickBot="1">
      <c r="A145" s="379" t="s">
        <v>212</v>
      </c>
      <c r="B145" s="380"/>
      <c r="C145" s="116">
        <f>SUM(C144)</f>
        <v>13004</v>
      </c>
      <c r="D145" s="116">
        <v>0</v>
      </c>
      <c r="E145" s="116">
        <v>0</v>
      </c>
      <c r="F145" s="117" t="s">
        <v>84</v>
      </c>
      <c r="G145" s="118" t="s">
        <v>84</v>
      </c>
    </row>
    <row r="146" spans="1:7" ht="15.75" thickBot="1">
      <c r="A146" s="377" t="s">
        <v>213</v>
      </c>
      <c r="B146" s="378"/>
      <c r="C146" s="208">
        <f>SUM(C145,C143,C140)</f>
        <v>270855597.74000001</v>
      </c>
      <c r="D146" s="208">
        <f t="shared" ref="D146:E146" si="35">SUM(D145,D143,D140)</f>
        <v>1525064</v>
      </c>
      <c r="E146" s="208">
        <f t="shared" si="35"/>
        <v>8965150</v>
      </c>
      <c r="F146" s="217">
        <f t="shared" si="13"/>
        <v>17760.277453274095</v>
      </c>
      <c r="G146" s="148">
        <f t="shared" si="14"/>
        <v>3021.205420322025</v>
      </c>
    </row>
    <row r="147" spans="1:7" ht="15.75" thickBot="1">
      <c r="A147" s="298"/>
      <c r="B147" s="298"/>
      <c r="C147" s="299"/>
      <c r="D147" s="299"/>
      <c r="E147" s="299"/>
      <c r="F147" s="300"/>
      <c r="G147" s="300"/>
    </row>
    <row r="148" spans="1:7" ht="15.75" thickBot="1">
      <c r="A148" s="324" t="s">
        <v>443</v>
      </c>
      <c r="B148" s="325"/>
      <c r="C148" s="219">
        <f>SUM(C93,C146,C138,C133,C128,C105)</f>
        <v>418438566.25</v>
      </c>
      <c r="D148" s="219">
        <f t="shared" ref="D148:E148" si="36">SUM(D93,D146,D138,D133,D128,D105)</f>
        <v>114193564</v>
      </c>
      <c r="E148" s="219">
        <f t="shared" si="36"/>
        <v>140295425.56999999</v>
      </c>
      <c r="F148" s="220">
        <f>C148/D148*100</f>
        <v>366.42920283143098</v>
      </c>
      <c r="G148" s="221">
        <f>C148/E148*100</f>
        <v>298.25531698552874</v>
      </c>
    </row>
    <row r="150" spans="1:7">
      <c r="A150" s="58"/>
    </row>
  </sheetData>
  <mergeCells count="64">
    <mergeCell ref="A128:B128"/>
    <mergeCell ref="A127:B127"/>
    <mergeCell ref="A122:B122"/>
    <mergeCell ref="A148:B148"/>
    <mergeCell ref="A146:B146"/>
    <mergeCell ref="A145:B145"/>
    <mergeCell ref="A143:B143"/>
    <mergeCell ref="A140:B140"/>
    <mergeCell ref="A137:B137"/>
    <mergeCell ref="A138:B138"/>
    <mergeCell ref="A135:B135"/>
    <mergeCell ref="A133:B133"/>
    <mergeCell ref="A132:B132"/>
    <mergeCell ref="A104:B104"/>
    <mergeCell ref="A105:B105"/>
    <mergeCell ref="A107:B107"/>
    <mergeCell ref="A113:B113"/>
    <mergeCell ref="A118:B118"/>
    <mergeCell ref="F91:F92"/>
    <mergeCell ref="G91:G92"/>
    <mergeCell ref="A97:B97"/>
    <mergeCell ref="A100:B100"/>
    <mergeCell ref="A102:B102"/>
    <mergeCell ref="A91:A92"/>
    <mergeCell ref="B91:B92"/>
    <mergeCell ref="C91:C92"/>
    <mergeCell ref="D91:D92"/>
    <mergeCell ref="E91:E92"/>
    <mergeCell ref="D3:D4"/>
    <mergeCell ref="E3:E4"/>
    <mergeCell ref="F3:F4"/>
    <mergeCell ref="G3:G4"/>
    <mergeCell ref="D17:D18"/>
    <mergeCell ref="E17:E18"/>
    <mergeCell ref="A13:G13"/>
    <mergeCell ref="F17:F18"/>
    <mergeCell ref="G17:G18"/>
    <mergeCell ref="A17:A18"/>
    <mergeCell ref="B17:B18"/>
    <mergeCell ref="C17:C18"/>
    <mergeCell ref="C3:C4"/>
    <mergeCell ref="A3:B4"/>
    <mergeCell ref="A9:B9"/>
    <mergeCell ref="A66:B66"/>
    <mergeCell ref="A24:B24"/>
    <mergeCell ref="A26:B26"/>
    <mergeCell ref="A41:B41"/>
    <mergeCell ref="A43:B43"/>
    <mergeCell ref="A87:B87"/>
    <mergeCell ref="A84:B84"/>
    <mergeCell ref="A5:B5"/>
    <mergeCell ref="A6:B6"/>
    <mergeCell ref="A7:B7"/>
    <mergeCell ref="A8:B8"/>
    <mergeCell ref="A10:B10"/>
    <mergeCell ref="A72:B72"/>
    <mergeCell ref="A85:B85"/>
    <mergeCell ref="A67:B67"/>
    <mergeCell ref="A71:B71"/>
    <mergeCell ref="A81:B81"/>
    <mergeCell ref="A44:B44"/>
    <mergeCell ref="A54:B54"/>
    <mergeCell ref="A56:B56"/>
    <mergeCell ref="A64:B64"/>
  </mergeCells>
  <printOptions horizontalCentered="1"/>
  <pageMargins left="0.70866141732283472" right="0.70866141732283472" top="0.78740157480314965" bottom="0.78740157480314965" header="0.31496062992125984" footer="0.31496062992125984"/>
  <pageSetup paperSize="9" scale="70" fitToHeight="0" orientation="portrait" r:id="rId1"/>
  <headerFooter>
    <oddHeader>&amp;L&amp;G&amp;R&amp;"-,Tučné"Město Kostelec nad Orlicí&amp;"-,Obyčejné"
Palackého náměstí 38, 517 41 Kostelec nad Orlicí
IČO 00274968</oddHeader>
    <oddFooter>&amp;C&amp;P</oddFooter>
  </headerFooter>
  <rowBreaks count="1" manualBreakCount="1">
    <brk id="67" max="6" man="1"/>
  </rowBreaks>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4"/>
  <sheetViews>
    <sheetView view="pageLayout" topLeftCell="A55" zoomScaleNormal="100" workbookViewId="0">
      <selection activeCell="A73" sqref="A73:B73"/>
    </sheetView>
  </sheetViews>
  <sheetFormatPr defaultRowHeight="15"/>
  <cols>
    <col min="1" max="1" width="10.5703125" style="37" customWidth="1"/>
    <col min="2" max="2" width="53.42578125" style="37" customWidth="1"/>
    <col min="3" max="3" width="14.28515625" style="37" bestFit="1" customWidth="1"/>
    <col min="4" max="5" width="13.5703125" style="37" bestFit="1" customWidth="1"/>
    <col min="6" max="6" width="10" style="37" bestFit="1" customWidth="1"/>
    <col min="7" max="7" width="9" style="37" bestFit="1" customWidth="1"/>
    <col min="8" max="16384" width="9.140625" style="37"/>
  </cols>
  <sheetData>
    <row r="1" spans="1:10" ht="15.75">
      <c r="A1" s="28" t="s">
        <v>14</v>
      </c>
      <c r="B1" s="28"/>
      <c r="C1" s="29"/>
      <c r="D1" s="29"/>
      <c r="E1" s="29"/>
      <c r="F1" s="29"/>
      <c r="G1" s="29"/>
      <c r="H1" s="2"/>
      <c r="I1" s="2"/>
    </row>
    <row r="2" spans="1:10" ht="15.75" thickBot="1"/>
    <row r="3" spans="1:10">
      <c r="A3" s="361" t="s">
        <v>3</v>
      </c>
      <c r="B3" s="362"/>
      <c r="C3" s="348" t="s">
        <v>4</v>
      </c>
      <c r="D3" s="346" t="s">
        <v>46</v>
      </c>
      <c r="E3" s="346" t="s">
        <v>47</v>
      </c>
      <c r="F3" s="348" t="s">
        <v>5</v>
      </c>
      <c r="G3" s="350" t="s">
        <v>6</v>
      </c>
      <c r="H3" s="40"/>
      <c r="I3" s="40"/>
    </row>
    <row r="4" spans="1:10" ht="15.75" thickBot="1">
      <c r="A4" s="363"/>
      <c r="B4" s="364"/>
      <c r="C4" s="349"/>
      <c r="D4" s="347"/>
      <c r="E4" s="347"/>
      <c r="F4" s="349"/>
      <c r="G4" s="351"/>
    </row>
    <row r="5" spans="1:10">
      <c r="A5" s="413" t="s">
        <v>15</v>
      </c>
      <c r="B5" s="414"/>
      <c r="C5" s="52">
        <v>359370023.36000001</v>
      </c>
      <c r="D5" s="52">
        <v>102213247</v>
      </c>
      <c r="E5" s="52">
        <v>121504920.45</v>
      </c>
      <c r="F5" s="52">
        <f>C5/D5*100</f>
        <v>351.58850140041051</v>
      </c>
      <c r="G5" s="53">
        <f>C5/E5*100</f>
        <v>295.76581921872281</v>
      </c>
    </row>
    <row r="6" spans="1:10">
      <c r="A6" s="409" t="s">
        <v>16</v>
      </c>
      <c r="B6" s="410"/>
      <c r="C6" s="54">
        <v>27608862.82</v>
      </c>
      <c r="D6" s="54">
        <v>43950881</v>
      </c>
      <c r="E6" s="54">
        <v>59981722.460000001</v>
      </c>
      <c r="F6" s="54">
        <f>C6/D6*100</f>
        <v>62.817541291151826</v>
      </c>
      <c r="G6" s="55">
        <f>C6/E6*100</f>
        <v>46.028792918395297</v>
      </c>
    </row>
    <row r="7" spans="1:10" ht="15.75" thickBot="1">
      <c r="A7" s="365" t="s">
        <v>444</v>
      </c>
      <c r="B7" s="366"/>
      <c r="C7" s="56">
        <v>-262717251.24000001</v>
      </c>
      <c r="D7" s="56">
        <v>-1132064</v>
      </c>
      <c r="E7" s="56">
        <v>-1203132</v>
      </c>
      <c r="F7" s="54">
        <f>C7/D7*100</f>
        <v>23206.925689713658</v>
      </c>
      <c r="G7" s="55">
        <f>C7/E7*100</f>
        <v>21836.112017633975</v>
      </c>
    </row>
    <row r="8" spans="1:10" ht="15.75" thickBot="1">
      <c r="A8" s="423" t="s">
        <v>17</v>
      </c>
      <c r="B8" s="424"/>
      <c r="C8" s="57">
        <f>SUM(C5:C7)</f>
        <v>124261634.94</v>
      </c>
      <c r="D8" s="57">
        <f t="shared" ref="D8:E8" si="0">SUM(D5:D7)</f>
        <v>145032064</v>
      </c>
      <c r="E8" s="57">
        <f t="shared" si="0"/>
        <v>180283510.91</v>
      </c>
      <c r="F8" s="57">
        <f>C8/D8*100</f>
        <v>85.678733042094748</v>
      </c>
      <c r="G8" s="123">
        <f>C8/E8*100</f>
        <v>68.925679510442379</v>
      </c>
    </row>
    <row r="10" spans="1:10">
      <c r="A10" s="58" t="s">
        <v>441</v>
      </c>
    </row>
    <row r="11" spans="1:10" ht="28.5" customHeight="1">
      <c r="A11" s="354" t="s">
        <v>525</v>
      </c>
      <c r="B11" s="354"/>
      <c r="C11" s="354"/>
      <c r="D11" s="354"/>
      <c r="E11" s="354"/>
      <c r="F11" s="354"/>
      <c r="G11" s="354"/>
    </row>
    <row r="13" spans="1:10" ht="15.75">
      <c r="A13" s="28" t="s">
        <v>18</v>
      </c>
      <c r="B13" s="28"/>
      <c r="C13" s="29"/>
      <c r="D13" s="29"/>
      <c r="E13" s="29"/>
      <c r="F13" s="29"/>
      <c r="G13" s="29"/>
      <c r="H13" s="2"/>
      <c r="I13" s="2"/>
    </row>
    <row r="14" spans="1:10" ht="15.75" thickBot="1">
      <c r="J14" s="58"/>
    </row>
    <row r="15" spans="1:10" ht="15" customHeight="1">
      <c r="A15" s="415" t="s">
        <v>13</v>
      </c>
      <c r="B15" s="416"/>
      <c r="C15" s="419" t="s">
        <v>4</v>
      </c>
      <c r="D15" s="421" t="s">
        <v>46</v>
      </c>
      <c r="E15" s="421" t="s">
        <v>47</v>
      </c>
      <c r="F15" s="419" t="s">
        <v>5</v>
      </c>
      <c r="G15" s="425" t="s">
        <v>6</v>
      </c>
      <c r="H15" s="40"/>
      <c r="I15" s="40"/>
    </row>
    <row r="16" spans="1:10" ht="15.75" thickBot="1">
      <c r="A16" s="417"/>
      <c r="B16" s="418"/>
      <c r="C16" s="420"/>
      <c r="D16" s="422"/>
      <c r="E16" s="422"/>
      <c r="F16" s="420"/>
      <c r="G16" s="426"/>
    </row>
    <row r="17" spans="1:7">
      <c r="A17" s="413" t="s">
        <v>117</v>
      </c>
      <c r="B17" s="414"/>
      <c r="C17" s="222">
        <v>31420869</v>
      </c>
      <c r="D17" s="222">
        <v>32344670</v>
      </c>
      <c r="E17" s="222">
        <v>38037507</v>
      </c>
      <c r="F17" s="222">
        <f t="shared" ref="F17:F48" si="1">C17/D17*100</f>
        <v>97.143884912104525</v>
      </c>
      <c r="G17" s="223">
        <f t="shared" ref="G17:G48" si="2">C17/E17*100</f>
        <v>82.604964095044394</v>
      </c>
    </row>
    <row r="18" spans="1:7">
      <c r="A18" s="409" t="s">
        <v>118</v>
      </c>
      <c r="B18" s="410"/>
      <c r="C18" s="67">
        <v>12105.45</v>
      </c>
      <c r="D18" s="67">
        <v>45000</v>
      </c>
      <c r="E18" s="67">
        <v>14106</v>
      </c>
      <c r="F18" s="67">
        <f t="shared" si="1"/>
        <v>26.901000000000003</v>
      </c>
      <c r="G18" s="68">
        <f t="shared" si="2"/>
        <v>85.817737133134841</v>
      </c>
    </row>
    <row r="19" spans="1:7">
      <c r="A19" s="409" t="s">
        <v>19</v>
      </c>
      <c r="B19" s="410"/>
      <c r="C19" s="67">
        <v>1755777</v>
      </c>
      <c r="D19" s="67">
        <v>1477600</v>
      </c>
      <c r="E19" s="67">
        <v>2210985.5099999998</v>
      </c>
      <c r="F19" s="67">
        <f t="shared" si="1"/>
        <v>118.82627233351381</v>
      </c>
      <c r="G19" s="68">
        <f t="shared" si="2"/>
        <v>79.411510932968525</v>
      </c>
    </row>
    <row r="20" spans="1:7">
      <c r="A20" s="409" t="s">
        <v>119</v>
      </c>
      <c r="B20" s="410"/>
      <c r="C20" s="67">
        <v>1685690</v>
      </c>
      <c r="D20" s="67">
        <v>1900000</v>
      </c>
      <c r="E20" s="67">
        <v>1900000</v>
      </c>
      <c r="F20" s="67">
        <f t="shared" si="1"/>
        <v>88.720526315789471</v>
      </c>
      <c r="G20" s="68">
        <f t="shared" si="2"/>
        <v>88.720526315789471</v>
      </c>
    </row>
    <row r="21" spans="1:7">
      <c r="A21" s="409" t="s">
        <v>541</v>
      </c>
      <c r="B21" s="410"/>
      <c r="C21" s="67">
        <v>2484</v>
      </c>
      <c r="D21" s="67">
        <v>20000</v>
      </c>
      <c r="E21" s="67">
        <v>2484</v>
      </c>
      <c r="F21" s="67">
        <f t="shared" si="1"/>
        <v>12.42</v>
      </c>
      <c r="G21" s="68">
        <f t="shared" si="2"/>
        <v>100</v>
      </c>
    </row>
    <row r="22" spans="1:7">
      <c r="A22" s="409" t="s">
        <v>543</v>
      </c>
      <c r="B22" s="410"/>
      <c r="C22" s="67">
        <v>8400010</v>
      </c>
      <c r="D22" s="67">
        <v>8518792</v>
      </c>
      <c r="E22" s="67">
        <v>10175047</v>
      </c>
      <c r="F22" s="67">
        <f t="shared" si="1"/>
        <v>98.605647373477368</v>
      </c>
      <c r="G22" s="68">
        <f t="shared" si="2"/>
        <v>82.554999500248002</v>
      </c>
    </row>
    <row r="23" spans="1:7">
      <c r="A23" s="409" t="s">
        <v>542</v>
      </c>
      <c r="B23" s="410"/>
      <c r="C23" s="67">
        <v>3078438</v>
      </c>
      <c r="D23" s="67">
        <v>3143963</v>
      </c>
      <c r="E23" s="67">
        <v>3739285</v>
      </c>
      <c r="F23" s="67">
        <f t="shared" si="1"/>
        <v>97.915846974026095</v>
      </c>
      <c r="G23" s="68">
        <f t="shared" si="2"/>
        <v>82.326915439716416</v>
      </c>
    </row>
    <row r="24" spans="1:7">
      <c r="A24" s="409" t="s">
        <v>120</v>
      </c>
      <c r="B24" s="410"/>
      <c r="C24" s="67">
        <v>155385.1</v>
      </c>
      <c r="D24" s="67">
        <v>160000</v>
      </c>
      <c r="E24" s="67">
        <v>160000</v>
      </c>
      <c r="F24" s="67">
        <f t="shared" si="1"/>
        <v>97.115687500000007</v>
      </c>
      <c r="G24" s="68">
        <f t="shared" si="2"/>
        <v>97.115687500000007</v>
      </c>
    </row>
    <row r="25" spans="1:7">
      <c r="A25" s="409" t="s">
        <v>510</v>
      </c>
      <c r="B25" s="410"/>
      <c r="C25" s="67">
        <v>4117</v>
      </c>
      <c r="D25" s="67">
        <v>11000</v>
      </c>
      <c r="E25" s="67">
        <v>5117</v>
      </c>
      <c r="F25" s="67">
        <f t="shared" si="1"/>
        <v>37.427272727272722</v>
      </c>
      <c r="G25" s="68">
        <f t="shared" si="2"/>
        <v>80.457299198749268</v>
      </c>
    </row>
    <row r="26" spans="1:7" ht="15.75" thickBot="1">
      <c r="A26" s="365" t="s">
        <v>121</v>
      </c>
      <c r="B26" s="366"/>
      <c r="C26" s="224">
        <v>281134.59999999998</v>
      </c>
      <c r="D26" s="224">
        <v>346000</v>
      </c>
      <c r="E26" s="224">
        <v>305520</v>
      </c>
      <c r="F26" s="224">
        <f t="shared" si="1"/>
        <v>81.252774566473988</v>
      </c>
      <c r="G26" s="225">
        <f t="shared" si="2"/>
        <v>92.018394867766432</v>
      </c>
    </row>
    <row r="27" spans="1:7" ht="15.75" thickBot="1">
      <c r="A27" s="411" t="s">
        <v>573</v>
      </c>
      <c r="B27" s="412"/>
      <c r="C27" s="82">
        <f>SUM(C17:C26)</f>
        <v>46796010.150000006</v>
      </c>
      <c r="D27" s="82">
        <f>SUM(D17:D26)</f>
        <v>47967025</v>
      </c>
      <c r="E27" s="82">
        <f>SUM(E17:E26)</f>
        <v>56550051.509999998</v>
      </c>
      <c r="F27" s="226">
        <f t="shared" si="1"/>
        <v>97.55870861284393</v>
      </c>
      <c r="G27" s="227">
        <f t="shared" si="2"/>
        <v>82.751489875698624</v>
      </c>
    </row>
    <row r="28" spans="1:7">
      <c r="A28" s="328" t="s">
        <v>122</v>
      </c>
      <c r="B28" s="329"/>
      <c r="C28" s="222">
        <v>5879</v>
      </c>
      <c r="D28" s="222">
        <v>13500</v>
      </c>
      <c r="E28" s="222">
        <v>13500</v>
      </c>
      <c r="F28" s="67">
        <f t="shared" si="1"/>
        <v>43.548148148148144</v>
      </c>
      <c r="G28" s="68">
        <f t="shared" si="2"/>
        <v>43.548148148148144</v>
      </c>
    </row>
    <row r="29" spans="1:7">
      <c r="A29" s="330" t="s">
        <v>123</v>
      </c>
      <c r="B29" s="331"/>
      <c r="C29" s="222">
        <v>309537.01</v>
      </c>
      <c r="D29" s="222">
        <v>234000</v>
      </c>
      <c r="E29" s="222">
        <v>393739</v>
      </c>
      <c r="F29" s="222">
        <f t="shared" si="1"/>
        <v>132.28077350427353</v>
      </c>
      <c r="G29" s="223">
        <f t="shared" si="2"/>
        <v>78.614770190405324</v>
      </c>
    </row>
    <row r="30" spans="1:7">
      <c r="A30" s="330" t="s">
        <v>125</v>
      </c>
      <c r="B30" s="331"/>
      <c r="C30" s="222">
        <v>3561.5</v>
      </c>
      <c r="D30" s="222">
        <v>10200</v>
      </c>
      <c r="E30" s="222">
        <v>13200</v>
      </c>
      <c r="F30" s="222">
        <f t="shared" si="1"/>
        <v>34.916666666666671</v>
      </c>
      <c r="G30" s="223">
        <f t="shared" si="2"/>
        <v>26.981060606060609</v>
      </c>
    </row>
    <row r="31" spans="1:7">
      <c r="A31" s="330" t="s">
        <v>124</v>
      </c>
      <c r="B31" s="331"/>
      <c r="C31" s="222">
        <v>133590</v>
      </c>
      <c r="D31" s="222">
        <v>142000</v>
      </c>
      <c r="E31" s="222">
        <v>169000</v>
      </c>
      <c r="F31" s="222">
        <f t="shared" si="1"/>
        <v>94.077464788732385</v>
      </c>
      <c r="G31" s="223">
        <f t="shared" si="2"/>
        <v>79.047337278106511</v>
      </c>
    </row>
    <row r="32" spans="1:7">
      <c r="A32" s="403" t="s">
        <v>20</v>
      </c>
      <c r="B32" s="404"/>
      <c r="C32" s="222">
        <v>816347.65</v>
      </c>
      <c r="D32" s="222">
        <v>309900</v>
      </c>
      <c r="E32" s="222">
        <v>915198.68</v>
      </c>
      <c r="F32" s="222">
        <f t="shared" si="1"/>
        <v>263.42292675056467</v>
      </c>
      <c r="G32" s="223">
        <f t="shared" si="2"/>
        <v>89.198954045694208</v>
      </c>
    </row>
    <row r="33" spans="1:7">
      <c r="A33" s="330" t="s">
        <v>126</v>
      </c>
      <c r="B33" s="331"/>
      <c r="C33" s="222">
        <v>1257981.1499999999</v>
      </c>
      <c r="D33" s="222">
        <v>1189500</v>
      </c>
      <c r="E33" s="222">
        <v>1879551</v>
      </c>
      <c r="F33" s="222">
        <f t="shared" si="1"/>
        <v>105.75713745271122</v>
      </c>
      <c r="G33" s="223">
        <f t="shared" si="2"/>
        <v>66.929875805445022</v>
      </c>
    </row>
    <row r="34" spans="1:7">
      <c r="A34" s="330" t="s">
        <v>544</v>
      </c>
      <c r="B34" s="331"/>
      <c r="C34" s="67">
        <v>1566678.68</v>
      </c>
      <c r="D34" s="67">
        <v>1281000</v>
      </c>
      <c r="E34" s="67">
        <v>2061285.33</v>
      </c>
      <c r="F34" s="67">
        <f t="shared" si="1"/>
        <v>122.30122404371583</v>
      </c>
      <c r="G34" s="68">
        <f t="shared" si="2"/>
        <v>76.004940082700728</v>
      </c>
    </row>
    <row r="35" spans="1:7">
      <c r="A35" s="330" t="s">
        <v>127</v>
      </c>
      <c r="B35" s="331"/>
      <c r="C35" s="67">
        <v>337456.09</v>
      </c>
      <c r="D35" s="67">
        <v>291000</v>
      </c>
      <c r="E35" s="67">
        <v>379316</v>
      </c>
      <c r="F35" s="67">
        <f t="shared" si="1"/>
        <v>115.96429209621995</v>
      </c>
      <c r="G35" s="68">
        <f t="shared" si="2"/>
        <v>88.964370076664324</v>
      </c>
    </row>
    <row r="36" spans="1:7">
      <c r="A36" s="330" t="s">
        <v>128</v>
      </c>
      <c r="B36" s="331"/>
      <c r="C36" s="67">
        <v>283403.7</v>
      </c>
      <c r="D36" s="67">
        <v>302000</v>
      </c>
      <c r="E36" s="67">
        <v>332000</v>
      </c>
      <c r="F36" s="67">
        <f t="shared" si="1"/>
        <v>93.842284768211925</v>
      </c>
      <c r="G36" s="68">
        <f t="shared" si="2"/>
        <v>85.362560240963859</v>
      </c>
    </row>
    <row r="37" spans="1:7">
      <c r="A37" s="330" t="s">
        <v>129</v>
      </c>
      <c r="B37" s="331"/>
      <c r="C37" s="67">
        <v>1088153.3999999999</v>
      </c>
      <c r="D37" s="67">
        <v>1207000</v>
      </c>
      <c r="E37" s="67">
        <v>1232422</v>
      </c>
      <c r="F37" s="67">
        <f t="shared" si="1"/>
        <v>90.153554266777121</v>
      </c>
      <c r="G37" s="68">
        <f t="shared" si="2"/>
        <v>88.293896084295795</v>
      </c>
    </row>
    <row r="38" spans="1:7">
      <c r="A38" s="330" t="s">
        <v>130</v>
      </c>
      <c r="B38" s="331"/>
      <c r="C38" s="67">
        <v>1827120.39</v>
      </c>
      <c r="D38" s="67">
        <v>2018000</v>
      </c>
      <c r="E38" s="67">
        <v>2149135</v>
      </c>
      <c r="F38" s="67">
        <f t="shared" si="1"/>
        <v>90.541149157581756</v>
      </c>
      <c r="G38" s="68">
        <f t="shared" si="2"/>
        <v>85.016548053053896</v>
      </c>
    </row>
    <row r="39" spans="1:7">
      <c r="A39" s="330" t="s">
        <v>131</v>
      </c>
      <c r="B39" s="331"/>
      <c r="C39" s="67">
        <v>579062.05000000005</v>
      </c>
      <c r="D39" s="67">
        <v>840000</v>
      </c>
      <c r="E39" s="67">
        <v>869213.8</v>
      </c>
      <c r="F39" s="67">
        <f t="shared" si="1"/>
        <v>68.935958333333332</v>
      </c>
      <c r="G39" s="68">
        <f t="shared" si="2"/>
        <v>66.619058510115693</v>
      </c>
    </row>
    <row r="40" spans="1:7">
      <c r="A40" s="330" t="s">
        <v>21</v>
      </c>
      <c r="B40" s="331"/>
      <c r="C40" s="67">
        <v>355847.6</v>
      </c>
      <c r="D40" s="67">
        <v>385500</v>
      </c>
      <c r="E40" s="67">
        <v>385307</v>
      </c>
      <c r="F40" s="67">
        <f t="shared" si="1"/>
        <v>92.30806744487677</v>
      </c>
      <c r="G40" s="68">
        <f t="shared" si="2"/>
        <v>92.354304489666674</v>
      </c>
    </row>
    <row r="41" spans="1:7">
      <c r="A41" s="330" t="s">
        <v>132</v>
      </c>
      <c r="B41" s="331"/>
      <c r="C41" s="67">
        <v>346599.46</v>
      </c>
      <c r="D41" s="67">
        <v>559000</v>
      </c>
      <c r="E41" s="67">
        <v>390184.78</v>
      </c>
      <c r="F41" s="67">
        <f t="shared" si="1"/>
        <v>62.003481216457971</v>
      </c>
      <c r="G41" s="68">
        <f t="shared" si="2"/>
        <v>88.829569415803462</v>
      </c>
    </row>
    <row r="42" spans="1:7">
      <c r="A42" s="330" t="s">
        <v>22</v>
      </c>
      <c r="B42" s="331"/>
      <c r="C42" s="67">
        <v>546276.87</v>
      </c>
      <c r="D42" s="67">
        <v>535000</v>
      </c>
      <c r="E42" s="67">
        <v>545000</v>
      </c>
      <c r="F42" s="67">
        <f t="shared" si="1"/>
        <v>102.10782616822429</v>
      </c>
      <c r="G42" s="68">
        <f t="shared" si="2"/>
        <v>100.2342880733945</v>
      </c>
    </row>
    <row r="43" spans="1:7">
      <c r="A43" s="330" t="s">
        <v>23</v>
      </c>
      <c r="B43" s="331"/>
      <c r="C43" s="67">
        <v>217375.6</v>
      </c>
      <c r="D43" s="67">
        <v>275500</v>
      </c>
      <c r="E43" s="67">
        <v>307620</v>
      </c>
      <c r="F43" s="67">
        <f t="shared" si="1"/>
        <v>78.90221415607985</v>
      </c>
      <c r="G43" s="68">
        <f t="shared" si="2"/>
        <v>70.663675963851503</v>
      </c>
    </row>
    <row r="44" spans="1:7">
      <c r="A44" s="330" t="s">
        <v>513</v>
      </c>
      <c r="B44" s="331"/>
      <c r="C44" s="67">
        <v>619444.5</v>
      </c>
      <c r="D44" s="67">
        <v>830000</v>
      </c>
      <c r="E44" s="67">
        <v>722900</v>
      </c>
      <c r="F44" s="228">
        <f t="shared" si="1"/>
        <v>74.631867469879523</v>
      </c>
      <c r="G44" s="229">
        <f t="shared" si="2"/>
        <v>85.68882279706736</v>
      </c>
    </row>
    <row r="45" spans="1:7">
      <c r="A45" s="330" t="s">
        <v>133</v>
      </c>
      <c r="B45" s="331"/>
      <c r="C45" s="67">
        <v>554177.28000000003</v>
      </c>
      <c r="D45" s="67">
        <v>700000</v>
      </c>
      <c r="E45" s="67">
        <v>832383</v>
      </c>
      <c r="F45" s="228">
        <f t="shared" si="1"/>
        <v>79.168182857142867</v>
      </c>
      <c r="G45" s="229">
        <f t="shared" si="2"/>
        <v>66.577198236869322</v>
      </c>
    </row>
    <row r="46" spans="1:7">
      <c r="A46" s="330" t="s">
        <v>545</v>
      </c>
      <c r="B46" s="331"/>
      <c r="C46" s="67">
        <v>2094635.99</v>
      </c>
      <c r="D46" s="67">
        <v>2373700</v>
      </c>
      <c r="E46" s="67">
        <v>2490700</v>
      </c>
      <c r="F46" s="67">
        <f t="shared" si="1"/>
        <v>88.243501284913847</v>
      </c>
      <c r="G46" s="229">
        <f t="shared" si="2"/>
        <v>84.098285221022209</v>
      </c>
    </row>
    <row r="47" spans="1:7">
      <c r="A47" s="330" t="s">
        <v>24</v>
      </c>
      <c r="B47" s="331"/>
      <c r="C47" s="67">
        <v>8816590.1099999994</v>
      </c>
      <c r="D47" s="67">
        <v>9383324</v>
      </c>
      <c r="E47" s="67">
        <v>11035441.220000001</v>
      </c>
      <c r="F47" s="67">
        <f t="shared" si="1"/>
        <v>93.960201203752518</v>
      </c>
      <c r="G47" s="68">
        <f t="shared" si="2"/>
        <v>79.893408285491276</v>
      </c>
    </row>
    <row r="48" spans="1:7">
      <c r="A48" s="330" t="s">
        <v>134</v>
      </c>
      <c r="B48" s="331"/>
      <c r="C48" s="67">
        <v>7913265.6299999999</v>
      </c>
      <c r="D48" s="67">
        <v>8443270</v>
      </c>
      <c r="E48" s="67">
        <v>9347095.2200000007</v>
      </c>
      <c r="F48" s="67">
        <f t="shared" si="1"/>
        <v>93.722759428515261</v>
      </c>
      <c r="G48" s="68">
        <f t="shared" si="2"/>
        <v>84.660158517139834</v>
      </c>
    </row>
    <row r="49" spans="1:7">
      <c r="A49" s="330" t="s">
        <v>25</v>
      </c>
      <c r="B49" s="331"/>
      <c r="C49" s="67">
        <v>100038</v>
      </c>
      <c r="D49" s="67">
        <v>35000</v>
      </c>
      <c r="E49" s="67">
        <v>235328</v>
      </c>
      <c r="F49" s="228">
        <f t="shared" ref="F49:F80" si="3">C49/D49*100</f>
        <v>285.82285714285717</v>
      </c>
      <c r="G49" s="68">
        <f t="shared" ref="G49:G80" si="4">C49/E49*100</f>
        <v>42.510028555887949</v>
      </c>
    </row>
    <row r="50" spans="1:7">
      <c r="A50" s="330" t="s">
        <v>546</v>
      </c>
      <c r="B50" s="331"/>
      <c r="C50" s="67">
        <v>78814.25</v>
      </c>
      <c r="D50" s="67">
        <v>121500</v>
      </c>
      <c r="E50" s="67">
        <v>123030</v>
      </c>
      <c r="F50" s="67">
        <f t="shared" si="3"/>
        <v>64.867695473251032</v>
      </c>
      <c r="G50" s="68">
        <f t="shared" si="4"/>
        <v>64.061001381776805</v>
      </c>
    </row>
    <row r="51" spans="1:7">
      <c r="A51" s="330" t="s">
        <v>26</v>
      </c>
      <c r="B51" s="331"/>
      <c r="C51" s="67">
        <v>156378</v>
      </c>
      <c r="D51" s="67">
        <v>181500</v>
      </c>
      <c r="E51" s="67">
        <v>221019</v>
      </c>
      <c r="F51" s="67">
        <f t="shared" si="3"/>
        <v>86.158677685950408</v>
      </c>
      <c r="G51" s="68">
        <f t="shared" si="4"/>
        <v>70.753193164388577</v>
      </c>
    </row>
    <row r="52" spans="1:7">
      <c r="A52" s="330" t="s">
        <v>27</v>
      </c>
      <c r="B52" s="331"/>
      <c r="C52" s="67">
        <v>10031</v>
      </c>
      <c r="D52" s="67">
        <v>71500</v>
      </c>
      <c r="E52" s="67">
        <v>61497</v>
      </c>
      <c r="F52" s="67">
        <f t="shared" si="3"/>
        <v>14.02937062937063</v>
      </c>
      <c r="G52" s="68">
        <f t="shared" si="4"/>
        <v>16.311364782021887</v>
      </c>
    </row>
    <row r="53" spans="1:7">
      <c r="A53" s="330" t="s">
        <v>135</v>
      </c>
      <c r="B53" s="331"/>
      <c r="C53" s="67">
        <v>159363.20000000001</v>
      </c>
      <c r="D53" s="67">
        <v>94000</v>
      </c>
      <c r="E53" s="67">
        <v>244300</v>
      </c>
      <c r="F53" s="67">
        <f t="shared" si="3"/>
        <v>169.53531914893617</v>
      </c>
      <c r="G53" s="68">
        <f t="shared" si="4"/>
        <v>65.232582889889486</v>
      </c>
    </row>
    <row r="54" spans="1:7">
      <c r="A54" s="330" t="s">
        <v>136</v>
      </c>
      <c r="B54" s="331"/>
      <c r="C54" s="67">
        <v>1200</v>
      </c>
      <c r="D54" s="67">
        <v>0</v>
      </c>
      <c r="E54" s="67">
        <v>0</v>
      </c>
      <c r="F54" s="98" t="s">
        <v>84</v>
      </c>
      <c r="G54" s="119" t="s">
        <v>84</v>
      </c>
    </row>
    <row r="55" spans="1:7">
      <c r="A55" s="330" t="s">
        <v>137</v>
      </c>
      <c r="B55" s="331"/>
      <c r="C55" s="67">
        <v>42989</v>
      </c>
      <c r="D55" s="67">
        <v>30000</v>
      </c>
      <c r="E55" s="67">
        <v>62594</v>
      </c>
      <c r="F55" s="67">
        <f t="shared" si="3"/>
        <v>143.29666666666668</v>
      </c>
      <c r="G55" s="68">
        <f t="shared" si="4"/>
        <v>68.679106623638049</v>
      </c>
    </row>
    <row r="56" spans="1:7">
      <c r="A56" s="330" t="s">
        <v>138</v>
      </c>
      <c r="B56" s="331"/>
      <c r="C56" s="67">
        <v>560915.19999999995</v>
      </c>
      <c r="D56" s="67">
        <v>363000</v>
      </c>
      <c r="E56" s="67">
        <v>627291.19999999995</v>
      </c>
      <c r="F56" s="67">
        <f t="shared" si="3"/>
        <v>154.52209366391182</v>
      </c>
      <c r="G56" s="68">
        <f t="shared" si="4"/>
        <v>89.418630454245175</v>
      </c>
    </row>
    <row r="57" spans="1:7">
      <c r="A57" s="330" t="s">
        <v>139</v>
      </c>
      <c r="B57" s="331"/>
      <c r="C57" s="67">
        <v>788184</v>
      </c>
      <c r="D57" s="67">
        <v>750000</v>
      </c>
      <c r="E57" s="67">
        <v>788184</v>
      </c>
      <c r="F57" s="67">
        <f t="shared" si="3"/>
        <v>105.0912</v>
      </c>
      <c r="G57" s="68">
        <f t="shared" si="4"/>
        <v>100</v>
      </c>
    </row>
    <row r="58" spans="1:7" ht="15.75" thickBot="1">
      <c r="A58" s="405" t="s">
        <v>140</v>
      </c>
      <c r="B58" s="406"/>
      <c r="C58" s="224">
        <v>46854</v>
      </c>
      <c r="D58" s="224">
        <v>106100</v>
      </c>
      <c r="E58" s="224">
        <v>81613</v>
      </c>
      <c r="F58" s="224">
        <f t="shared" si="3"/>
        <v>44.16022620169651</v>
      </c>
      <c r="G58" s="225">
        <f t="shared" si="4"/>
        <v>57.409971450626742</v>
      </c>
    </row>
    <row r="59" spans="1:7" ht="15.75" thickBot="1">
      <c r="A59" s="336" t="s">
        <v>574</v>
      </c>
      <c r="B59" s="337"/>
      <c r="C59" s="82">
        <f>SUM(C28:C58)</f>
        <v>31617750.309999995</v>
      </c>
      <c r="D59" s="82">
        <f t="shared" ref="D59:E59" si="5">SUM(D28:D58)</f>
        <v>33075994</v>
      </c>
      <c r="E59" s="82">
        <f t="shared" si="5"/>
        <v>38909048.230000004</v>
      </c>
      <c r="F59" s="226">
        <f t="shared" si="3"/>
        <v>95.59123245094311</v>
      </c>
      <c r="G59" s="227">
        <f t="shared" si="4"/>
        <v>81.260662360848485</v>
      </c>
    </row>
    <row r="60" spans="1:7">
      <c r="A60" s="395" t="s">
        <v>547</v>
      </c>
      <c r="B60" s="396"/>
      <c r="C60" s="64">
        <v>213804</v>
      </c>
      <c r="D60" s="64">
        <v>0</v>
      </c>
      <c r="E60" s="64">
        <v>213804</v>
      </c>
      <c r="F60" s="98" t="s">
        <v>84</v>
      </c>
      <c r="G60" s="68">
        <f t="shared" si="4"/>
        <v>100</v>
      </c>
    </row>
    <row r="61" spans="1:7">
      <c r="A61" s="407" t="s">
        <v>548</v>
      </c>
      <c r="B61" s="408"/>
      <c r="C61" s="69">
        <v>71094</v>
      </c>
      <c r="D61" s="230">
        <v>0</v>
      </c>
      <c r="E61" s="69">
        <v>80225</v>
      </c>
      <c r="F61" s="71" t="s">
        <v>84</v>
      </c>
      <c r="G61" s="68">
        <f t="shared" si="4"/>
        <v>88.618261140542216</v>
      </c>
    </row>
    <row r="62" spans="1:7">
      <c r="A62" s="387" t="s">
        <v>512</v>
      </c>
      <c r="B62" s="388"/>
      <c r="C62" s="69">
        <v>233130</v>
      </c>
      <c r="D62" s="230">
        <v>0</v>
      </c>
      <c r="E62" s="69">
        <v>233130</v>
      </c>
      <c r="F62" s="71" t="s">
        <v>84</v>
      </c>
      <c r="G62" s="74">
        <f t="shared" si="4"/>
        <v>100</v>
      </c>
    </row>
    <row r="63" spans="1:7">
      <c r="A63" s="387" t="s">
        <v>549</v>
      </c>
      <c r="B63" s="388"/>
      <c r="C63" s="69">
        <v>571000</v>
      </c>
      <c r="D63" s="230">
        <v>501000</v>
      </c>
      <c r="E63" s="69">
        <v>571000</v>
      </c>
      <c r="F63" s="69">
        <f t="shared" si="3"/>
        <v>113.97205588822355</v>
      </c>
      <c r="G63" s="74">
        <f t="shared" si="4"/>
        <v>100</v>
      </c>
    </row>
    <row r="64" spans="1:7">
      <c r="A64" s="387" t="s">
        <v>511</v>
      </c>
      <c r="B64" s="388"/>
      <c r="C64" s="69">
        <v>4067000</v>
      </c>
      <c r="D64" s="230">
        <v>1480000</v>
      </c>
      <c r="E64" s="69">
        <v>4164336</v>
      </c>
      <c r="F64" s="69">
        <f t="shared" si="3"/>
        <v>274.79729729729729</v>
      </c>
      <c r="G64" s="74">
        <f t="shared" si="4"/>
        <v>97.66262856791576</v>
      </c>
    </row>
    <row r="65" spans="1:7">
      <c r="A65" s="387" t="s">
        <v>550</v>
      </c>
      <c r="B65" s="388"/>
      <c r="C65" s="69">
        <v>110000</v>
      </c>
      <c r="D65" s="230">
        <v>0</v>
      </c>
      <c r="E65" s="69">
        <v>110000</v>
      </c>
      <c r="F65" s="71" t="s">
        <v>84</v>
      </c>
      <c r="G65" s="74">
        <f t="shared" si="4"/>
        <v>100</v>
      </c>
    </row>
    <row r="66" spans="1:7" ht="15.75" thickBot="1">
      <c r="A66" s="393" t="s">
        <v>551</v>
      </c>
      <c r="B66" s="394"/>
      <c r="C66" s="79">
        <v>72000</v>
      </c>
      <c r="D66" s="231">
        <v>0</v>
      </c>
      <c r="E66" s="79">
        <v>72000</v>
      </c>
      <c r="F66" s="81" t="s">
        <v>84</v>
      </c>
      <c r="G66" s="80">
        <f t="shared" si="4"/>
        <v>100</v>
      </c>
    </row>
    <row r="67" spans="1:7" ht="15.75" thickBot="1">
      <c r="A67" s="336" t="s">
        <v>562</v>
      </c>
      <c r="B67" s="337"/>
      <c r="C67" s="82">
        <f>SUM(C60:C66)</f>
        <v>5338028</v>
      </c>
      <c r="D67" s="82">
        <f>SUM(D60:D66)</f>
        <v>1981000</v>
      </c>
      <c r="E67" s="82">
        <f>SUM(E60:E66)</f>
        <v>5444495</v>
      </c>
      <c r="F67" s="226">
        <f t="shared" si="3"/>
        <v>269.46128218071681</v>
      </c>
      <c r="G67" s="227">
        <f t="shared" si="4"/>
        <v>98.044501831666665</v>
      </c>
    </row>
    <row r="68" spans="1:7">
      <c r="A68" s="407" t="s">
        <v>141</v>
      </c>
      <c r="B68" s="408"/>
      <c r="C68" s="230">
        <v>24296</v>
      </c>
      <c r="D68" s="230">
        <v>50000</v>
      </c>
      <c r="E68" s="230">
        <v>74296</v>
      </c>
      <c r="F68" s="230">
        <f t="shared" si="3"/>
        <v>48.591999999999999</v>
      </c>
      <c r="G68" s="232">
        <f t="shared" si="4"/>
        <v>32.701625928717561</v>
      </c>
    </row>
    <row r="69" spans="1:7">
      <c r="A69" s="387" t="s">
        <v>552</v>
      </c>
      <c r="B69" s="388"/>
      <c r="C69" s="69">
        <v>255718</v>
      </c>
      <c r="D69" s="69">
        <v>125000</v>
      </c>
      <c r="E69" s="69">
        <v>271480</v>
      </c>
      <c r="F69" s="69">
        <f t="shared" si="3"/>
        <v>204.5744</v>
      </c>
      <c r="G69" s="74">
        <f t="shared" si="4"/>
        <v>94.194047443642262</v>
      </c>
    </row>
    <row r="70" spans="1:7">
      <c r="A70" s="387" t="s">
        <v>553</v>
      </c>
      <c r="B70" s="388"/>
      <c r="C70" s="69">
        <v>5200000</v>
      </c>
      <c r="D70" s="69">
        <v>5200000</v>
      </c>
      <c r="E70" s="69">
        <v>5200000</v>
      </c>
      <c r="F70" s="69">
        <f t="shared" si="3"/>
        <v>100</v>
      </c>
      <c r="G70" s="74">
        <f t="shared" si="4"/>
        <v>100</v>
      </c>
    </row>
    <row r="71" spans="1:7">
      <c r="A71" s="387" t="s">
        <v>554</v>
      </c>
      <c r="B71" s="388"/>
      <c r="C71" s="69">
        <v>1260391.01</v>
      </c>
      <c r="D71" s="69">
        <v>0</v>
      </c>
      <c r="E71" s="69">
        <v>1260391.01</v>
      </c>
      <c r="F71" s="71" t="s">
        <v>84</v>
      </c>
      <c r="G71" s="74">
        <f t="shared" si="4"/>
        <v>100</v>
      </c>
    </row>
    <row r="72" spans="1:7">
      <c r="A72" s="387" t="s">
        <v>555</v>
      </c>
      <c r="B72" s="388"/>
      <c r="C72" s="69">
        <v>30000</v>
      </c>
      <c r="D72" s="69">
        <v>0</v>
      </c>
      <c r="E72" s="69">
        <v>30000</v>
      </c>
      <c r="F72" s="71" t="s">
        <v>84</v>
      </c>
      <c r="G72" s="74">
        <f t="shared" si="4"/>
        <v>100</v>
      </c>
    </row>
    <row r="73" spans="1:7">
      <c r="A73" s="387" t="s">
        <v>142</v>
      </c>
      <c r="B73" s="388"/>
      <c r="C73" s="69">
        <v>1203132</v>
      </c>
      <c r="D73" s="69">
        <v>1132064</v>
      </c>
      <c r="E73" s="69">
        <v>1203132</v>
      </c>
      <c r="F73" s="69">
        <f t="shared" si="3"/>
        <v>106.27773694773441</v>
      </c>
      <c r="G73" s="74">
        <f t="shared" si="4"/>
        <v>100</v>
      </c>
    </row>
    <row r="74" spans="1:7">
      <c r="A74" s="387" t="s">
        <v>143</v>
      </c>
      <c r="B74" s="388"/>
      <c r="C74" s="69">
        <v>261514119.24000001</v>
      </c>
      <c r="D74" s="69">
        <v>0</v>
      </c>
      <c r="E74" s="69">
        <v>0</v>
      </c>
      <c r="F74" s="71" t="s">
        <v>84</v>
      </c>
      <c r="G74" s="72" t="s">
        <v>84</v>
      </c>
    </row>
    <row r="75" spans="1:7">
      <c r="A75" s="387" t="s">
        <v>144</v>
      </c>
      <c r="B75" s="388"/>
      <c r="C75" s="69">
        <v>23000</v>
      </c>
      <c r="D75" s="69">
        <v>42000</v>
      </c>
      <c r="E75" s="69">
        <v>26500</v>
      </c>
      <c r="F75" s="69">
        <f t="shared" si="3"/>
        <v>54.761904761904766</v>
      </c>
      <c r="G75" s="74">
        <f t="shared" si="4"/>
        <v>86.79245283018868</v>
      </c>
    </row>
    <row r="76" spans="1:7">
      <c r="A76" s="387" t="s">
        <v>145</v>
      </c>
      <c r="B76" s="388"/>
      <c r="C76" s="69">
        <v>226815.68</v>
      </c>
      <c r="D76" s="69">
        <v>7123000</v>
      </c>
      <c r="E76" s="69">
        <v>2118658</v>
      </c>
      <c r="F76" s="69">
        <f t="shared" si="3"/>
        <v>3.1842717955917448</v>
      </c>
      <c r="G76" s="74">
        <f t="shared" si="4"/>
        <v>10.70562969577912</v>
      </c>
    </row>
    <row r="77" spans="1:7">
      <c r="A77" s="387" t="s">
        <v>146</v>
      </c>
      <c r="B77" s="388"/>
      <c r="C77" s="69">
        <v>5614</v>
      </c>
      <c r="D77" s="69">
        <v>0</v>
      </c>
      <c r="E77" s="69">
        <v>7142</v>
      </c>
      <c r="F77" s="71" t="s">
        <v>84</v>
      </c>
      <c r="G77" s="74">
        <f t="shared" si="4"/>
        <v>78.605432651918221</v>
      </c>
    </row>
    <row r="78" spans="1:7">
      <c r="A78" s="387" t="s">
        <v>556</v>
      </c>
      <c r="B78" s="388"/>
      <c r="C78" s="69">
        <v>84978.7</v>
      </c>
      <c r="D78" s="69">
        <v>0</v>
      </c>
      <c r="E78" s="69">
        <v>84978.7</v>
      </c>
      <c r="F78" s="71" t="s">
        <v>84</v>
      </c>
      <c r="G78" s="74">
        <f t="shared" si="4"/>
        <v>100</v>
      </c>
    </row>
    <row r="79" spans="1:7" ht="15.75" thickBot="1">
      <c r="A79" s="393" t="s">
        <v>557</v>
      </c>
      <c r="B79" s="394"/>
      <c r="C79" s="79">
        <v>3095760</v>
      </c>
      <c r="D79" s="79">
        <v>1000</v>
      </c>
      <c r="E79" s="79">
        <v>5004000</v>
      </c>
      <c r="F79" s="79">
        <f t="shared" si="3"/>
        <v>309576</v>
      </c>
      <c r="G79" s="80">
        <f t="shared" si="4"/>
        <v>61.865707434052752</v>
      </c>
    </row>
    <row r="80" spans="1:7" ht="15.75" thickBot="1">
      <c r="A80" s="336" t="s">
        <v>575</v>
      </c>
      <c r="B80" s="337"/>
      <c r="C80" s="82">
        <f>SUM(C68:C79)</f>
        <v>272923824.63</v>
      </c>
      <c r="D80" s="82">
        <f t="shared" ref="D80:E80" si="6">SUM(D68:D79)</f>
        <v>13673064</v>
      </c>
      <c r="E80" s="82">
        <f t="shared" si="6"/>
        <v>15280577.709999999</v>
      </c>
      <c r="F80" s="226">
        <f t="shared" si="3"/>
        <v>1996.0692397110113</v>
      </c>
      <c r="G80" s="227">
        <f t="shared" si="4"/>
        <v>1786.0831560798367</v>
      </c>
    </row>
    <row r="81" spans="1:7">
      <c r="A81" s="401" t="s">
        <v>147</v>
      </c>
      <c r="B81" s="402"/>
      <c r="C81" s="124">
        <v>135885</v>
      </c>
      <c r="D81" s="124">
        <v>145000</v>
      </c>
      <c r="E81" s="124">
        <v>218226.9</v>
      </c>
      <c r="F81" s="70">
        <f t="shared" ref="F81:F96" si="7">C81/D81*100</f>
        <v>93.713793103448268</v>
      </c>
      <c r="G81" s="127">
        <f t="shared" ref="G81:G98" si="8">C81/E81*100</f>
        <v>62.267758924312268</v>
      </c>
    </row>
    <row r="82" spans="1:7">
      <c r="A82" s="399" t="s">
        <v>148</v>
      </c>
      <c r="B82" s="400"/>
      <c r="C82" s="70">
        <v>67000</v>
      </c>
      <c r="D82" s="70">
        <v>30000</v>
      </c>
      <c r="E82" s="70">
        <v>81000</v>
      </c>
      <c r="F82" s="70">
        <f t="shared" si="7"/>
        <v>223.33333333333334</v>
      </c>
      <c r="G82" s="127">
        <f t="shared" si="8"/>
        <v>82.716049382716051</v>
      </c>
    </row>
    <row r="83" spans="1:7" ht="15.75" thickBot="1">
      <c r="A83" s="391" t="s">
        <v>149</v>
      </c>
      <c r="B83" s="392"/>
      <c r="C83" s="78">
        <v>2435703.17</v>
      </c>
      <c r="D83" s="78">
        <v>2467064</v>
      </c>
      <c r="E83" s="78">
        <v>4130177</v>
      </c>
      <c r="F83" s="78">
        <f t="shared" si="7"/>
        <v>98.728819763086804</v>
      </c>
      <c r="G83" s="128">
        <f t="shared" si="8"/>
        <v>58.97333625169091</v>
      </c>
    </row>
    <row r="84" spans="1:7" ht="15.75" thickBot="1">
      <c r="A84" s="389" t="s">
        <v>150</v>
      </c>
      <c r="B84" s="390"/>
      <c r="C84" s="130">
        <f>SUM(C81:C83)</f>
        <v>2638588.17</v>
      </c>
      <c r="D84" s="130">
        <f t="shared" ref="D84:E84" si="9">SUM(D81:D83)</f>
        <v>2642064</v>
      </c>
      <c r="E84" s="130">
        <f t="shared" si="9"/>
        <v>4429403.9000000004</v>
      </c>
      <c r="F84" s="233">
        <f t="shared" si="7"/>
        <v>99.868442626673698</v>
      </c>
      <c r="G84" s="234">
        <f t="shared" si="8"/>
        <v>59.569825411496112</v>
      </c>
    </row>
    <row r="85" spans="1:7">
      <c r="A85" s="395" t="s">
        <v>151</v>
      </c>
      <c r="B85" s="396"/>
      <c r="C85" s="124">
        <v>0</v>
      </c>
      <c r="D85" s="124">
        <v>2833000</v>
      </c>
      <c r="E85" s="124">
        <v>835522</v>
      </c>
      <c r="F85" s="70">
        <f t="shared" ref="F85" si="10">C85/D85*100</f>
        <v>0</v>
      </c>
      <c r="G85" s="127">
        <f t="shared" ref="G85" si="11">C85/E85*100</f>
        <v>0</v>
      </c>
    </row>
    <row r="86" spans="1:7" ht="15.75" thickBot="1">
      <c r="A86" s="393" t="s">
        <v>558</v>
      </c>
      <c r="B86" s="394"/>
      <c r="C86" s="78">
        <v>55822.1</v>
      </c>
      <c r="D86" s="78">
        <v>10000</v>
      </c>
      <c r="E86" s="78">
        <v>55822.1</v>
      </c>
      <c r="F86" s="78">
        <f t="shared" si="7"/>
        <v>558.221</v>
      </c>
      <c r="G86" s="128">
        <f t="shared" si="8"/>
        <v>100</v>
      </c>
    </row>
    <row r="87" spans="1:7" ht="15.75" thickBot="1">
      <c r="A87" s="336" t="s">
        <v>152</v>
      </c>
      <c r="B87" s="337"/>
      <c r="C87" s="130">
        <f>SUM(C85:C86)</f>
        <v>55822.1</v>
      </c>
      <c r="D87" s="130">
        <f t="shared" ref="D87:E87" si="12">SUM(D85:D86)</f>
        <v>2843000</v>
      </c>
      <c r="E87" s="130">
        <f t="shared" si="12"/>
        <v>891344.1</v>
      </c>
      <c r="F87" s="233">
        <f t="shared" si="7"/>
        <v>1.9634927893070702</v>
      </c>
      <c r="G87" s="234">
        <f t="shared" si="8"/>
        <v>6.2626880011883168</v>
      </c>
    </row>
    <row r="88" spans="1:7" ht="15.75" thickBot="1">
      <c r="A88" s="397" t="s">
        <v>576</v>
      </c>
      <c r="B88" s="398"/>
      <c r="C88" s="235">
        <f>SUM(C87,C84,C80,C67,C59,C27)</f>
        <v>359370023.36000001</v>
      </c>
      <c r="D88" s="235">
        <f t="shared" ref="D88:E88" si="13">SUM(D87,D84,D80,D67,D59,D27)</f>
        <v>102182147</v>
      </c>
      <c r="E88" s="235">
        <f t="shared" si="13"/>
        <v>121504920.45</v>
      </c>
      <c r="F88" s="236">
        <f t="shared" si="7"/>
        <v>351.69551033215225</v>
      </c>
      <c r="G88" s="237">
        <f t="shared" si="8"/>
        <v>295.76581921872281</v>
      </c>
    </row>
    <row r="89" spans="1:7">
      <c r="A89" s="395" t="s">
        <v>559</v>
      </c>
      <c r="B89" s="396"/>
      <c r="C89" s="124">
        <v>304500</v>
      </c>
      <c r="D89" s="124">
        <v>310000</v>
      </c>
      <c r="E89" s="124">
        <v>718980</v>
      </c>
      <c r="F89" s="70">
        <f t="shared" si="7"/>
        <v>98.225806451612911</v>
      </c>
      <c r="G89" s="127">
        <f t="shared" si="8"/>
        <v>42.351664858549611</v>
      </c>
    </row>
    <row r="90" spans="1:7">
      <c r="A90" s="403" t="s">
        <v>514</v>
      </c>
      <c r="B90" s="404"/>
      <c r="C90" s="120">
        <v>22336748.370000001</v>
      </c>
      <c r="D90" s="120">
        <v>40344500</v>
      </c>
      <c r="E90" s="120">
        <v>53655732.460000001</v>
      </c>
      <c r="F90" s="70">
        <f t="shared" si="7"/>
        <v>55.365039522115779</v>
      </c>
      <c r="G90" s="127">
        <f t="shared" si="8"/>
        <v>41.629752024449395</v>
      </c>
    </row>
    <row r="91" spans="1:7">
      <c r="A91" s="330" t="s">
        <v>153</v>
      </c>
      <c r="B91" s="331"/>
      <c r="C91" s="120">
        <v>742273.45</v>
      </c>
      <c r="D91" s="120">
        <v>510000</v>
      </c>
      <c r="E91" s="120">
        <v>1196546</v>
      </c>
      <c r="F91" s="70">
        <f t="shared" si="7"/>
        <v>145.5438137254902</v>
      </c>
      <c r="G91" s="127">
        <f t="shared" si="8"/>
        <v>62.034677312865526</v>
      </c>
    </row>
    <row r="92" spans="1:7">
      <c r="A92" s="330" t="s">
        <v>154</v>
      </c>
      <c r="B92" s="331"/>
      <c r="C92" s="120">
        <v>2540726</v>
      </c>
      <c r="D92" s="120">
        <v>2426381</v>
      </c>
      <c r="E92" s="120">
        <v>2673381</v>
      </c>
      <c r="F92" s="70">
        <f t="shared" si="7"/>
        <v>104.71257399394406</v>
      </c>
      <c r="G92" s="127">
        <f t="shared" si="8"/>
        <v>95.037931368555391</v>
      </c>
    </row>
    <row r="93" spans="1:7">
      <c r="A93" s="330" t="s">
        <v>155</v>
      </c>
      <c r="B93" s="331"/>
      <c r="C93" s="120">
        <v>57832</v>
      </c>
      <c r="D93" s="120">
        <v>60000</v>
      </c>
      <c r="E93" s="120">
        <v>60300</v>
      </c>
      <c r="F93" s="70">
        <f t="shared" si="7"/>
        <v>96.38666666666667</v>
      </c>
      <c r="G93" s="127">
        <f t="shared" si="8"/>
        <v>95.907131011608627</v>
      </c>
    </row>
    <row r="94" spans="1:7">
      <c r="A94" s="330" t="s">
        <v>28</v>
      </c>
      <c r="B94" s="331"/>
      <c r="C94" s="73">
        <v>1490683</v>
      </c>
      <c r="D94" s="73">
        <v>250000</v>
      </c>
      <c r="E94" s="73">
        <v>1490683</v>
      </c>
      <c r="F94" s="70">
        <f t="shared" si="7"/>
        <v>596.27319999999997</v>
      </c>
      <c r="G94" s="127">
        <f t="shared" si="8"/>
        <v>100</v>
      </c>
    </row>
    <row r="95" spans="1:7" ht="15.75" thickBot="1">
      <c r="A95" s="405" t="s">
        <v>156</v>
      </c>
      <c r="B95" s="406"/>
      <c r="C95" s="77">
        <v>0</v>
      </c>
      <c r="D95" s="77">
        <v>50000</v>
      </c>
      <c r="E95" s="77">
        <v>50000</v>
      </c>
      <c r="F95" s="78">
        <f t="shared" si="7"/>
        <v>0</v>
      </c>
      <c r="G95" s="128">
        <f t="shared" si="8"/>
        <v>0</v>
      </c>
    </row>
    <row r="96" spans="1:7" ht="15.75" thickBot="1">
      <c r="A96" s="336" t="s">
        <v>577</v>
      </c>
      <c r="B96" s="337"/>
      <c r="C96" s="130">
        <f>SUM(C89:C95)</f>
        <v>27472762.82</v>
      </c>
      <c r="D96" s="130">
        <f t="shared" ref="D96:E96" si="14">SUM(D89:D95)</f>
        <v>43950881</v>
      </c>
      <c r="E96" s="130">
        <f t="shared" si="14"/>
        <v>59845622.460000001</v>
      </c>
      <c r="F96" s="233">
        <f t="shared" si="7"/>
        <v>62.507877418884959</v>
      </c>
      <c r="G96" s="234">
        <f t="shared" si="8"/>
        <v>45.906052424072321</v>
      </c>
    </row>
    <row r="97" spans="1:9" s="47" customFormat="1" ht="15.75" thickBot="1">
      <c r="A97" s="427" t="s">
        <v>157</v>
      </c>
      <c r="B97" s="428"/>
      <c r="C97" s="129">
        <v>136100</v>
      </c>
      <c r="D97" s="129">
        <v>0</v>
      </c>
      <c r="E97" s="129">
        <v>136100</v>
      </c>
      <c r="F97" s="71" t="s">
        <v>84</v>
      </c>
      <c r="G97" s="127">
        <f t="shared" si="8"/>
        <v>100</v>
      </c>
    </row>
    <row r="98" spans="1:9" s="47" customFormat="1" ht="15.75" thickBot="1">
      <c r="A98" s="336" t="s">
        <v>158</v>
      </c>
      <c r="B98" s="337"/>
      <c r="C98" s="130">
        <f>SUM(C97)</f>
        <v>136100</v>
      </c>
      <c r="D98" s="130">
        <v>0</v>
      </c>
      <c r="E98" s="130">
        <f t="shared" ref="E98" si="15">SUM(E97)</f>
        <v>136100</v>
      </c>
      <c r="F98" s="131" t="s">
        <v>84</v>
      </c>
      <c r="G98" s="234">
        <f t="shared" si="8"/>
        <v>100</v>
      </c>
    </row>
    <row r="99" spans="1:9" ht="15.75" thickBot="1">
      <c r="A99" s="397" t="s">
        <v>578</v>
      </c>
      <c r="B99" s="398"/>
      <c r="C99" s="235">
        <f>SUM(C98,C96)</f>
        <v>27608862.82</v>
      </c>
      <c r="D99" s="235">
        <f t="shared" ref="D99:E99" si="16">SUM(D98,D96)</f>
        <v>43950881</v>
      </c>
      <c r="E99" s="235">
        <f t="shared" si="16"/>
        <v>59981722.460000001</v>
      </c>
      <c r="F99" s="236">
        <f t="shared" ref="F99" si="17">C99/D99*100</f>
        <v>62.817541291151826</v>
      </c>
      <c r="G99" s="237">
        <f t="shared" ref="G99" si="18">C99/E99*100</f>
        <v>46.028792918395297</v>
      </c>
    </row>
    <row r="100" spans="1:9" ht="15.75" thickBot="1">
      <c r="A100" s="301"/>
      <c r="B100" s="83"/>
      <c r="C100" s="85"/>
      <c r="D100" s="85"/>
      <c r="E100" s="85"/>
      <c r="F100" s="85"/>
      <c r="G100" s="132"/>
    </row>
    <row r="101" spans="1:9" ht="16.5" thickBot="1">
      <c r="A101" s="324" t="s">
        <v>445</v>
      </c>
      <c r="B101" s="325"/>
      <c r="C101" s="174">
        <f>SUM(C99,C88)</f>
        <v>386978886.18000001</v>
      </c>
      <c r="D101" s="174">
        <f t="shared" ref="D101:E101" si="19">SUM(D99,D88)</f>
        <v>146133028</v>
      </c>
      <c r="E101" s="174">
        <f t="shared" si="19"/>
        <v>181486642.91</v>
      </c>
      <c r="F101" s="174">
        <f>C101/D101*100</f>
        <v>264.81274731404324</v>
      </c>
      <c r="G101" s="175">
        <f>C101/E101*100</f>
        <v>213.22719952007952</v>
      </c>
      <c r="H101" s="2"/>
      <c r="I101" s="2"/>
    </row>
    <row r="103" spans="1:9" ht="15.75">
      <c r="A103" s="28" t="s">
        <v>29</v>
      </c>
      <c r="B103" s="28"/>
      <c r="C103" s="29"/>
      <c r="D103" s="29"/>
      <c r="E103" s="29"/>
      <c r="F103" s="29"/>
      <c r="G103" s="29"/>
    </row>
    <row r="104" spans="1:9" ht="16.5" thickBot="1">
      <c r="A104" s="28"/>
      <c r="B104" s="28"/>
      <c r="C104" s="29"/>
    </row>
    <row r="105" spans="1:9" ht="15" customHeight="1">
      <c r="A105" s="373" t="s">
        <v>160</v>
      </c>
      <c r="B105" s="367" t="s">
        <v>83</v>
      </c>
      <c r="C105" s="367" t="s">
        <v>4</v>
      </c>
      <c r="D105" s="375" t="s">
        <v>46</v>
      </c>
      <c r="E105" s="375" t="s">
        <v>47</v>
      </c>
      <c r="F105" s="367" t="s">
        <v>5</v>
      </c>
      <c r="G105" s="369" t="s">
        <v>6</v>
      </c>
    </row>
    <row r="106" spans="1:9" ht="15.75" thickBot="1">
      <c r="A106" s="374"/>
      <c r="B106" s="368"/>
      <c r="C106" s="368"/>
      <c r="D106" s="376"/>
      <c r="E106" s="376"/>
      <c r="F106" s="368"/>
      <c r="G106" s="370"/>
    </row>
    <row r="107" spans="1:9">
      <c r="A107" s="133" t="s">
        <v>216</v>
      </c>
      <c r="B107" s="134" t="s">
        <v>217</v>
      </c>
      <c r="C107" s="135">
        <v>2300</v>
      </c>
      <c r="D107" s="136">
        <v>0</v>
      </c>
      <c r="E107" s="136">
        <v>2300</v>
      </c>
      <c r="F107" s="137" t="s">
        <v>84</v>
      </c>
      <c r="G107" s="138">
        <f t="shared" ref="G107:G110" si="20">C107/E107*100</f>
        <v>100</v>
      </c>
    </row>
    <row r="108" spans="1:9" ht="15.75" thickBot="1">
      <c r="A108" s="139" t="s">
        <v>218</v>
      </c>
      <c r="B108" s="140" t="s">
        <v>219</v>
      </c>
      <c r="C108" s="141">
        <v>470028</v>
      </c>
      <c r="D108" s="142">
        <v>0</v>
      </c>
      <c r="E108" s="142">
        <v>479159</v>
      </c>
      <c r="F108" s="143" t="s">
        <v>84</v>
      </c>
      <c r="G108" s="144">
        <f t="shared" si="20"/>
        <v>98.094369509912156</v>
      </c>
    </row>
    <row r="109" spans="1:9" ht="15.75" thickBot="1">
      <c r="A109" s="431" t="s">
        <v>499</v>
      </c>
      <c r="B109" s="432"/>
      <c r="C109" s="145">
        <f>SUM(C107:C108)</f>
        <v>472328</v>
      </c>
      <c r="D109" s="145">
        <f t="shared" ref="D109:E109" si="21">SUM(D107:D108)</f>
        <v>0</v>
      </c>
      <c r="E109" s="145">
        <f t="shared" si="21"/>
        <v>481459</v>
      </c>
      <c r="F109" s="117" t="s">
        <v>84</v>
      </c>
      <c r="G109" s="146">
        <f t="shared" si="20"/>
        <v>98.103472985238611</v>
      </c>
    </row>
    <row r="110" spans="1:9" ht="15.75" thickBot="1">
      <c r="A110" s="429" t="s">
        <v>220</v>
      </c>
      <c r="B110" s="430"/>
      <c r="C110" s="104">
        <f>SUM(C109)</f>
        <v>472328</v>
      </c>
      <c r="D110" s="104">
        <f t="shared" ref="D110:E110" si="22">SUM(D109)</f>
        <v>0</v>
      </c>
      <c r="E110" s="104">
        <f t="shared" si="22"/>
        <v>481459</v>
      </c>
      <c r="F110" s="147" t="s">
        <v>84</v>
      </c>
      <c r="G110" s="148">
        <f t="shared" si="20"/>
        <v>98.103472985238611</v>
      </c>
    </row>
    <row r="111" spans="1:9">
      <c r="A111" s="62">
        <v>2143</v>
      </c>
      <c r="B111" s="87" t="s">
        <v>221</v>
      </c>
      <c r="C111" s="95">
        <v>500000</v>
      </c>
      <c r="D111" s="95">
        <v>500000</v>
      </c>
      <c r="E111" s="95">
        <v>500000</v>
      </c>
      <c r="F111" s="95">
        <f>C111/D111*100</f>
        <v>100</v>
      </c>
      <c r="G111" s="149">
        <f>C111/E111*100</f>
        <v>100</v>
      </c>
    </row>
    <row r="112" spans="1:9" ht="15.75" thickBot="1">
      <c r="A112" s="65">
        <v>2144</v>
      </c>
      <c r="B112" s="108" t="s">
        <v>162</v>
      </c>
      <c r="C112" s="73">
        <v>0</v>
      </c>
      <c r="D112" s="73">
        <v>0</v>
      </c>
      <c r="E112" s="73">
        <v>181500</v>
      </c>
      <c r="F112" s="98" t="s">
        <v>84</v>
      </c>
      <c r="G112" s="150">
        <f>C112/E112*100</f>
        <v>0</v>
      </c>
    </row>
    <row r="113" spans="1:7" ht="15.75" thickBot="1">
      <c r="A113" s="379" t="s">
        <v>194</v>
      </c>
      <c r="B113" s="380"/>
      <c r="C113" s="116">
        <f>SUM(C111:C112)</f>
        <v>500000</v>
      </c>
      <c r="D113" s="116">
        <f>SUM(D111:D112)</f>
        <v>500000</v>
      </c>
      <c r="E113" s="116">
        <f>SUM(E111:E112)</f>
        <v>681500</v>
      </c>
      <c r="F113" s="151">
        <f t="shared" ref="F113:F204" si="23">C113/D113*100</f>
        <v>100</v>
      </c>
      <c r="G113" s="146">
        <f t="shared" ref="G113:G204" si="24">C113/E113*100</f>
        <v>73.367571533382247</v>
      </c>
    </row>
    <row r="114" spans="1:7">
      <c r="A114" s="109">
        <v>2212</v>
      </c>
      <c r="B114" s="110" t="s">
        <v>222</v>
      </c>
      <c r="C114" s="120">
        <v>7829973.9400000004</v>
      </c>
      <c r="D114" s="120">
        <v>22130000</v>
      </c>
      <c r="E114" s="120">
        <v>23311828</v>
      </c>
      <c r="F114" s="120">
        <f t="shared" si="23"/>
        <v>35.381716854948039</v>
      </c>
      <c r="G114" s="152">
        <f t="shared" si="24"/>
        <v>33.587987780280464</v>
      </c>
    </row>
    <row r="115" spans="1:7">
      <c r="A115" s="109">
        <v>2219</v>
      </c>
      <c r="B115" s="110" t="s">
        <v>164</v>
      </c>
      <c r="C115" s="120">
        <v>2671808.09</v>
      </c>
      <c r="D115" s="120">
        <v>1500000</v>
      </c>
      <c r="E115" s="120">
        <v>2672000</v>
      </c>
      <c r="F115" s="120">
        <f t="shared" ref="F115:F117" si="25">C115/D115*100</f>
        <v>178.12053933333331</v>
      </c>
      <c r="G115" s="152">
        <f t="shared" ref="G115:G117" si="26">C115/E115*100</f>
        <v>99.992817739520959</v>
      </c>
    </row>
    <row r="116" spans="1:7">
      <c r="A116" s="65">
        <v>2221</v>
      </c>
      <c r="B116" s="108" t="s">
        <v>223</v>
      </c>
      <c r="C116" s="73">
        <v>7000</v>
      </c>
      <c r="D116" s="73">
        <v>0</v>
      </c>
      <c r="E116" s="73">
        <v>7000</v>
      </c>
      <c r="F116" s="98" t="s">
        <v>84</v>
      </c>
      <c r="G116" s="150">
        <f t="shared" si="26"/>
        <v>100</v>
      </c>
    </row>
    <row r="117" spans="1:7" ht="15.75" thickBot="1">
      <c r="A117" s="111">
        <v>2292</v>
      </c>
      <c r="B117" s="112" t="s">
        <v>224</v>
      </c>
      <c r="C117" s="113">
        <v>832184</v>
      </c>
      <c r="D117" s="113">
        <v>750000</v>
      </c>
      <c r="E117" s="113">
        <v>832184</v>
      </c>
      <c r="F117" s="113">
        <f t="shared" si="25"/>
        <v>110.95786666666667</v>
      </c>
      <c r="G117" s="153">
        <f t="shared" si="26"/>
        <v>100</v>
      </c>
    </row>
    <row r="118" spans="1:7" ht="15.75" thickBot="1">
      <c r="A118" s="379" t="s">
        <v>195</v>
      </c>
      <c r="B118" s="380"/>
      <c r="C118" s="116">
        <f>SUM(C114:C117)</f>
        <v>11340966.030000001</v>
      </c>
      <c r="D118" s="116">
        <f t="shared" ref="D118:E118" si="27">SUM(D114:D117)</f>
        <v>24380000</v>
      </c>
      <c r="E118" s="116">
        <f t="shared" si="27"/>
        <v>26823012</v>
      </c>
      <c r="F118" s="151">
        <f t="shared" si="23"/>
        <v>46.517498072190328</v>
      </c>
      <c r="G118" s="146">
        <f t="shared" si="24"/>
        <v>42.280732790187777</v>
      </c>
    </row>
    <row r="119" spans="1:7">
      <c r="A119" s="62">
        <v>2310</v>
      </c>
      <c r="B119" s="87" t="s">
        <v>166</v>
      </c>
      <c r="C119" s="95">
        <v>136100</v>
      </c>
      <c r="D119" s="95">
        <v>150000</v>
      </c>
      <c r="E119" s="95">
        <v>136100</v>
      </c>
      <c r="F119" s="95">
        <f t="shared" si="23"/>
        <v>90.733333333333334</v>
      </c>
      <c r="G119" s="149">
        <f t="shared" si="24"/>
        <v>100</v>
      </c>
    </row>
    <row r="120" spans="1:7">
      <c r="A120" s="154">
        <v>2321</v>
      </c>
      <c r="B120" s="108" t="s">
        <v>501</v>
      </c>
      <c r="C120" s="73">
        <v>72371</v>
      </c>
      <c r="D120" s="73">
        <v>0</v>
      </c>
      <c r="E120" s="73">
        <v>99378</v>
      </c>
      <c r="F120" s="98" t="s">
        <v>84</v>
      </c>
      <c r="G120" s="150">
        <f t="shared" si="24"/>
        <v>72.823965062689936</v>
      </c>
    </row>
    <row r="121" spans="1:7" ht="15.75" thickBot="1">
      <c r="A121" s="155">
        <v>2341</v>
      </c>
      <c r="B121" s="156" t="s">
        <v>225</v>
      </c>
      <c r="C121" s="113">
        <v>979527</v>
      </c>
      <c r="D121" s="113">
        <v>100000</v>
      </c>
      <c r="E121" s="113">
        <v>1095000</v>
      </c>
      <c r="F121" s="113">
        <f t="shared" si="23"/>
        <v>979.52700000000004</v>
      </c>
      <c r="G121" s="153">
        <f t="shared" si="24"/>
        <v>89.454520547945208</v>
      </c>
    </row>
    <row r="122" spans="1:7" ht="15.75" thickBot="1">
      <c r="A122" s="379" t="s">
        <v>196</v>
      </c>
      <c r="B122" s="380"/>
      <c r="C122" s="116">
        <f>SUM(C119,C120,C121)</f>
        <v>1187998</v>
      </c>
      <c r="D122" s="116">
        <f t="shared" ref="D122:E122" si="28">SUM(D119,D120,D121)</f>
        <v>250000</v>
      </c>
      <c r="E122" s="116">
        <f t="shared" si="28"/>
        <v>1330478</v>
      </c>
      <c r="F122" s="151">
        <f t="shared" si="23"/>
        <v>475.19920000000002</v>
      </c>
      <c r="G122" s="146">
        <f t="shared" si="24"/>
        <v>89.29106681959415</v>
      </c>
    </row>
    <row r="123" spans="1:7" ht="15.75" thickBot="1">
      <c r="A123" s="377" t="s">
        <v>204</v>
      </c>
      <c r="B123" s="378"/>
      <c r="C123" s="208">
        <f>SUM(C122,C118,C113)</f>
        <v>13028964.030000001</v>
      </c>
      <c r="D123" s="208">
        <f>SUM(D122,D118,D113)</f>
        <v>25130000</v>
      </c>
      <c r="E123" s="208">
        <f>SUM(E122,E118,E113)</f>
        <v>28834990</v>
      </c>
      <c r="F123" s="217">
        <f t="shared" si="23"/>
        <v>51.846255590927179</v>
      </c>
      <c r="G123" s="148">
        <f t="shared" si="24"/>
        <v>45.184562332083352</v>
      </c>
    </row>
    <row r="124" spans="1:7">
      <c r="A124" s="62">
        <v>3111</v>
      </c>
      <c r="B124" s="87" t="s">
        <v>226</v>
      </c>
      <c r="C124" s="95">
        <v>1895742.41</v>
      </c>
      <c r="D124" s="95">
        <v>1590000</v>
      </c>
      <c r="E124" s="95">
        <v>1921554.41</v>
      </c>
      <c r="F124" s="95">
        <f t="shared" si="23"/>
        <v>119.2290823899371</v>
      </c>
      <c r="G124" s="149">
        <f t="shared" si="24"/>
        <v>98.656712510159934</v>
      </c>
    </row>
    <row r="125" spans="1:7">
      <c r="A125" s="65">
        <v>3113</v>
      </c>
      <c r="B125" s="108" t="s">
        <v>227</v>
      </c>
      <c r="C125" s="73">
        <v>4218478.5999999996</v>
      </c>
      <c r="D125" s="73">
        <v>3070000</v>
      </c>
      <c r="E125" s="73">
        <v>4225836.5999999996</v>
      </c>
      <c r="F125" s="73">
        <f t="shared" si="23"/>
        <v>137.40972638436483</v>
      </c>
      <c r="G125" s="150">
        <f t="shared" si="24"/>
        <v>99.825880631541693</v>
      </c>
    </row>
    <row r="126" spans="1:7">
      <c r="A126" s="65">
        <v>3122</v>
      </c>
      <c r="B126" s="108" t="s">
        <v>228</v>
      </c>
      <c r="C126" s="73">
        <v>2699797.21</v>
      </c>
      <c r="D126" s="73">
        <v>1733270</v>
      </c>
      <c r="E126" s="73">
        <v>2702013.82</v>
      </c>
      <c r="F126" s="73">
        <f t="shared" si="23"/>
        <v>155.76322269467536</v>
      </c>
      <c r="G126" s="150">
        <f t="shared" si="24"/>
        <v>99.917964520255495</v>
      </c>
    </row>
    <row r="127" spans="1:7" ht="15.75" thickBot="1">
      <c r="A127" s="111">
        <v>3141</v>
      </c>
      <c r="B127" s="112" t="s">
        <v>168</v>
      </c>
      <c r="C127" s="113">
        <v>1537896.16</v>
      </c>
      <c r="D127" s="113">
        <v>1825000</v>
      </c>
      <c r="E127" s="113">
        <v>1765050</v>
      </c>
      <c r="F127" s="218">
        <f t="shared" ref="F127" si="29">C127/D127*100</f>
        <v>84.268282739726018</v>
      </c>
      <c r="G127" s="205">
        <f t="shared" ref="G127" si="30">C127/E127*100</f>
        <v>87.130458627234347</v>
      </c>
    </row>
    <row r="128" spans="1:7" ht="15.75" thickBot="1">
      <c r="A128" s="379" t="s">
        <v>500</v>
      </c>
      <c r="B128" s="380"/>
      <c r="C128" s="116">
        <f>SUM(C124:C127)</f>
        <v>10351914.379999999</v>
      </c>
      <c r="D128" s="116">
        <f t="shared" ref="D128:E128" si="31">SUM(D124:D127)</f>
        <v>8218270</v>
      </c>
      <c r="E128" s="116">
        <f t="shared" si="31"/>
        <v>10614454.83</v>
      </c>
      <c r="F128" s="238">
        <f t="shared" si="23"/>
        <v>125.96220834798564</v>
      </c>
      <c r="G128" s="239">
        <f t="shared" si="24"/>
        <v>97.526576218893752</v>
      </c>
    </row>
    <row r="129" spans="1:7" s="47" customFormat="1" ht="15.75" thickBot="1">
      <c r="A129" s="157">
        <v>3231</v>
      </c>
      <c r="B129" s="158" t="s">
        <v>229</v>
      </c>
      <c r="C129" s="129">
        <v>159500</v>
      </c>
      <c r="D129" s="129">
        <v>150000</v>
      </c>
      <c r="E129" s="129">
        <v>159500</v>
      </c>
      <c r="F129" s="240">
        <f t="shared" ref="F129:F130" si="32">C129/D129*100</f>
        <v>106.33333333333333</v>
      </c>
      <c r="G129" s="241">
        <f t="shared" ref="G129:G130" si="33">C129/E129*100</f>
        <v>100</v>
      </c>
    </row>
    <row r="130" spans="1:7" s="47" customFormat="1" ht="15.75" thickBot="1">
      <c r="A130" s="379" t="s">
        <v>230</v>
      </c>
      <c r="B130" s="433"/>
      <c r="C130" s="116">
        <f>SUM(C129)</f>
        <v>159500</v>
      </c>
      <c r="D130" s="116">
        <f t="shared" ref="D130:E130" si="34">SUM(D129)</f>
        <v>150000</v>
      </c>
      <c r="E130" s="116">
        <f t="shared" si="34"/>
        <v>159500</v>
      </c>
      <c r="F130" s="242">
        <f t="shared" si="32"/>
        <v>106.33333333333333</v>
      </c>
      <c r="G130" s="243">
        <f t="shared" si="33"/>
        <v>100</v>
      </c>
    </row>
    <row r="131" spans="1:7">
      <c r="A131" s="109">
        <v>3311</v>
      </c>
      <c r="B131" s="110" t="s">
        <v>231</v>
      </c>
      <c r="C131" s="120">
        <v>20000</v>
      </c>
      <c r="D131" s="120">
        <v>0</v>
      </c>
      <c r="E131" s="120">
        <v>20000</v>
      </c>
      <c r="F131" s="121" t="s">
        <v>84</v>
      </c>
      <c r="G131" s="152">
        <f t="shared" si="24"/>
        <v>100</v>
      </c>
    </row>
    <row r="132" spans="1:7">
      <c r="A132" s="109">
        <v>3312</v>
      </c>
      <c r="B132" s="110" t="s">
        <v>232</v>
      </c>
      <c r="C132" s="120">
        <v>4000</v>
      </c>
      <c r="D132" s="120">
        <v>0</v>
      </c>
      <c r="E132" s="120">
        <v>4000</v>
      </c>
      <c r="F132" s="121" t="s">
        <v>84</v>
      </c>
      <c r="G132" s="152">
        <f t="shared" si="24"/>
        <v>100</v>
      </c>
    </row>
    <row r="133" spans="1:7">
      <c r="A133" s="109">
        <v>3314</v>
      </c>
      <c r="B133" s="110" t="s">
        <v>169</v>
      </c>
      <c r="C133" s="120">
        <v>2351470.9500000002</v>
      </c>
      <c r="D133" s="120">
        <v>2141800</v>
      </c>
      <c r="E133" s="120">
        <v>2648800</v>
      </c>
      <c r="F133" s="120">
        <f t="shared" ref="F133:F134" si="35">C133/D133*100</f>
        <v>109.78947380707818</v>
      </c>
      <c r="G133" s="152">
        <f t="shared" ref="G133:G134" si="36">C133/E133*100</f>
        <v>88.774952808819094</v>
      </c>
    </row>
    <row r="134" spans="1:7">
      <c r="A134" s="109">
        <v>3317</v>
      </c>
      <c r="B134" s="110" t="s">
        <v>233</v>
      </c>
      <c r="C134" s="120">
        <v>52000</v>
      </c>
      <c r="D134" s="120">
        <v>52000</v>
      </c>
      <c r="E134" s="120">
        <v>52000</v>
      </c>
      <c r="F134" s="120">
        <f t="shared" si="35"/>
        <v>100</v>
      </c>
      <c r="G134" s="152">
        <f t="shared" si="36"/>
        <v>100</v>
      </c>
    </row>
    <row r="135" spans="1:7">
      <c r="A135" s="65">
        <v>3319</v>
      </c>
      <c r="B135" s="108" t="s">
        <v>170</v>
      </c>
      <c r="C135" s="73">
        <v>92300</v>
      </c>
      <c r="D135" s="73">
        <v>39200</v>
      </c>
      <c r="E135" s="73">
        <v>166516</v>
      </c>
      <c r="F135" s="73">
        <f t="shared" si="23"/>
        <v>235.4591836734694</v>
      </c>
      <c r="G135" s="150">
        <f t="shared" si="24"/>
        <v>55.430108818371806</v>
      </c>
    </row>
    <row r="136" spans="1:7">
      <c r="A136" s="65">
        <v>3326</v>
      </c>
      <c r="B136" s="108" t="s">
        <v>171</v>
      </c>
      <c r="C136" s="73">
        <v>478648</v>
      </c>
      <c r="D136" s="73">
        <v>170000</v>
      </c>
      <c r="E136" s="73">
        <v>686450</v>
      </c>
      <c r="F136" s="73">
        <f t="shared" si="23"/>
        <v>281.55764705882353</v>
      </c>
      <c r="G136" s="150">
        <f t="shared" si="24"/>
        <v>69.728020977492903</v>
      </c>
    </row>
    <row r="137" spans="1:7">
      <c r="A137" s="65">
        <v>3349</v>
      </c>
      <c r="B137" s="108" t="s">
        <v>172</v>
      </c>
      <c r="C137" s="73">
        <v>449840.25</v>
      </c>
      <c r="D137" s="73">
        <v>480000</v>
      </c>
      <c r="E137" s="73">
        <v>492000</v>
      </c>
      <c r="F137" s="73">
        <f t="shared" si="23"/>
        <v>93.716718750000013</v>
      </c>
      <c r="G137" s="150">
        <f t="shared" si="24"/>
        <v>91.430945121951225</v>
      </c>
    </row>
    <row r="138" spans="1:7">
      <c r="A138" s="75">
        <v>3392</v>
      </c>
      <c r="B138" s="88" t="s">
        <v>234</v>
      </c>
      <c r="C138" s="77">
        <v>1480000</v>
      </c>
      <c r="D138" s="77">
        <v>1480000</v>
      </c>
      <c r="E138" s="77">
        <v>1480000</v>
      </c>
      <c r="F138" s="77">
        <f t="shared" si="23"/>
        <v>100</v>
      </c>
      <c r="G138" s="171">
        <f t="shared" si="24"/>
        <v>100</v>
      </c>
    </row>
    <row r="139" spans="1:7" ht="15.75" thickBot="1">
      <c r="A139" s="75">
        <v>3399</v>
      </c>
      <c r="B139" s="88" t="s">
        <v>173</v>
      </c>
      <c r="C139" s="77">
        <v>544738</v>
      </c>
      <c r="D139" s="77">
        <v>834886</v>
      </c>
      <c r="E139" s="77">
        <v>774686</v>
      </c>
      <c r="F139" s="77">
        <f t="shared" si="23"/>
        <v>65.246991804869168</v>
      </c>
      <c r="G139" s="171">
        <f t="shared" si="24"/>
        <v>70.317264026973518</v>
      </c>
    </row>
    <row r="140" spans="1:7" ht="15.75" thickBot="1">
      <c r="A140" s="379" t="s">
        <v>199</v>
      </c>
      <c r="B140" s="380"/>
      <c r="C140" s="116">
        <f>SUM(C131:C139)</f>
        <v>5472997.2000000002</v>
      </c>
      <c r="D140" s="116">
        <f t="shared" ref="D140:E140" si="37">SUM(D131:D139)</f>
        <v>5197886</v>
      </c>
      <c r="E140" s="116">
        <f t="shared" si="37"/>
        <v>6324452</v>
      </c>
      <c r="F140" s="151">
        <f t="shared" si="23"/>
        <v>105.29275170713632</v>
      </c>
      <c r="G140" s="146">
        <f t="shared" si="24"/>
        <v>86.537097601499696</v>
      </c>
    </row>
    <row r="141" spans="1:7">
      <c r="A141" s="109">
        <v>3412</v>
      </c>
      <c r="B141" s="110" t="s">
        <v>174</v>
      </c>
      <c r="C141" s="120">
        <v>4057332.87</v>
      </c>
      <c r="D141" s="120">
        <v>9432500</v>
      </c>
      <c r="E141" s="120">
        <v>8410000</v>
      </c>
      <c r="F141" s="120">
        <f t="shared" si="23"/>
        <v>43.014395653326268</v>
      </c>
      <c r="G141" s="152">
        <f t="shared" si="24"/>
        <v>48.244148275862067</v>
      </c>
    </row>
    <row r="142" spans="1:7">
      <c r="A142" s="65">
        <v>3419</v>
      </c>
      <c r="B142" s="108" t="s">
        <v>175</v>
      </c>
      <c r="C142" s="73">
        <v>769000</v>
      </c>
      <c r="D142" s="73">
        <v>0</v>
      </c>
      <c r="E142" s="73">
        <v>769000</v>
      </c>
      <c r="F142" s="98" t="s">
        <v>84</v>
      </c>
      <c r="G142" s="150">
        <f t="shared" si="24"/>
        <v>100</v>
      </c>
    </row>
    <row r="143" spans="1:7">
      <c r="A143" s="65">
        <v>3421</v>
      </c>
      <c r="B143" s="108" t="s">
        <v>176</v>
      </c>
      <c r="C143" s="73">
        <v>1694797.5</v>
      </c>
      <c r="D143" s="73">
        <v>1600000</v>
      </c>
      <c r="E143" s="73">
        <v>1831920</v>
      </c>
      <c r="F143" s="73">
        <f t="shared" si="23"/>
        <v>105.92484374999999</v>
      </c>
      <c r="G143" s="150">
        <f t="shared" si="24"/>
        <v>92.514820516179739</v>
      </c>
    </row>
    <row r="144" spans="1:7" ht="15.75" thickBot="1">
      <c r="A144" s="75">
        <v>3429</v>
      </c>
      <c r="B144" s="88" t="s">
        <v>177</v>
      </c>
      <c r="C144" s="77">
        <v>393544.58</v>
      </c>
      <c r="D144" s="77">
        <v>158500</v>
      </c>
      <c r="E144" s="77">
        <v>2446727</v>
      </c>
      <c r="F144" s="77">
        <f t="shared" si="23"/>
        <v>248.29311041009464</v>
      </c>
      <c r="G144" s="171">
        <f t="shared" si="24"/>
        <v>16.084531702964817</v>
      </c>
    </row>
    <row r="145" spans="1:7" ht="15.75" thickBot="1">
      <c r="A145" s="379" t="s">
        <v>200</v>
      </c>
      <c r="B145" s="380"/>
      <c r="C145" s="116">
        <f>SUM(C141:C144)</f>
        <v>6914674.9500000002</v>
      </c>
      <c r="D145" s="116">
        <f t="shared" ref="D145:E145" si="38">SUM(D141:D144)</f>
        <v>11191000</v>
      </c>
      <c r="E145" s="116">
        <f t="shared" si="38"/>
        <v>13457647</v>
      </c>
      <c r="F145" s="151">
        <f t="shared" si="23"/>
        <v>61.787820123313374</v>
      </c>
      <c r="G145" s="146">
        <f t="shared" si="24"/>
        <v>51.381009993797576</v>
      </c>
    </row>
    <row r="146" spans="1:7">
      <c r="A146" s="159">
        <v>3525</v>
      </c>
      <c r="B146" s="160" t="s">
        <v>235</v>
      </c>
      <c r="C146" s="125">
        <v>15000</v>
      </c>
      <c r="D146" s="125">
        <v>0</v>
      </c>
      <c r="E146" s="125">
        <v>15000</v>
      </c>
      <c r="F146" s="121" t="s">
        <v>84</v>
      </c>
      <c r="G146" s="152">
        <f t="shared" ref="G146:G149" si="39">C146/E146*100</f>
        <v>100</v>
      </c>
    </row>
    <row r="147" spans="1:7">
      <c r="A147" s="161">
        <v>3541</v>
      </c>
      <c r="B147" s="162" t="s">
        <v>236</v>
      </c>
      <c r="C147" s="70">
        <v>22789</v>
      </c>
      <c r="D147" s="70">
        <v>50000</v>
      </c>
      <c r="E147" s="70">
        <v>50000</v>
      </c>
      <c r="F147" s="70">
        <f t="shared" ref="F147:F149" si="40">C147/D147*100</f>
        <v>45.578000000000003</v>
      </c>
      <c r="G147" s="127">
        <f t="shared" si="39"/>
        <v>45.578000000000003</v>
      </c>
    </row>
    <row r="148" spans="1:7" ht="15.75" thickBot="1">
      <c r="A148" s="163">
        <v>3549</v>
      </c>
      <c r="B148" s="164" t="s">
        <v>237</v>
      </c>
      <c r="C148" s="78">
        <v>7000</v>
      </c>
      <c r="D148" s="78">
        <v>0</v>
      </c>
      <c r="E148" s="78">
        <v>7000</v>
      </c>
      <c r="F148" s="81" t="s">
        <v>84</v>
      </c>
      <c r="G148" s="128">
        <f t="shared" si="39"/>
        <v>100</v>
      </c>
    </row>
    <row r="149" spans="1:7" ht="15.75" thickBot="1">
      <c r="A149" s="379" t="s">
        <v>238</v>
      </c>
      <c r="B149" s="380"/>
      <c r="C149" s="116">
        <f>SUM(C146:C148)</f>
        <v>44789</v>
      </c>
      <c r="D149" s="116">
        <f t="shared" ref="D149:E149" si="41">SUM(D146:D148)</f>
        <v>50000</v>
      </c>
      <c r="E149" s="116">
        <f t="shared" si="41"/>
        <v>72000</v>
      </c>
      <c r="F149" s="151">
        <f t="shared" si="40"/>
        <v>89.578000000000003</v>
      </c>
      <c r="G149" s="146">
        <f t="shared" si="39"/>
        <v>62.206944444444446</v>
      </c>
    </row>
    <row r="150" spans="1:7">
      <c r="A150" s="109">
        <v>3612</v>
      </c>
      <c r="B150" s="110" t="s">
        <v>178</v>
      </c>
      <c r="C150" s="120">
        <v>660261.5</v>
      </c>
      <c r="D150" s="120">
        <v>330000</v>
      </c>
      <c r="E150" s="120">
        <v>7443218</v>
      </c>
      <c r="F150" s="120">
        <f t="shared" si="23"/>
        <v>200.07924242424244</v>
      </c>
      <c r="G150" s="152">
        <f t="shared" si="24"/>
        <v>8.8706457341434835</v>
      </c>
    </row>
    <row r="151" spans="1:7">
      <c r="A151" s="65">
        <v>3613</v>
      </c>
      <c r="B151" s="108" t="s">
        <v>179</v>
      </c>
      <c r="C151" s="73">
        <v>697058.2</v>
      </c>
      <c r="D151" s="73">
        <v>500500</v>
      </c>
      <c r="E151" s="73">
        <v>732050</v>
      </c>
      <c r="F151" s="73">
        <f t="shared" si="23"/>
        <v>139.27236763236763</v>
      </c>
      <c r="G151" s="150">
        <f t="shared" si="24"/>
        <v>95.2200259545113</v>
      </c>
    </row>
    <row r="152" spans="1:7">
      <c r="A152" s="75">
        <v>3631</v>
      </c>
      <c r="B152" s="88" t="s">
        <v>239</v>
      </c>
      <c r="C152" s="77">
        <v>1013747.47</v>
      </c>
      <c r="D152" s="77">
        <v>1150000</v>
      </c>
      <c r="E152" s="77">
        <v>1329429.3999999999</v>
      </c>
      <c r="F152" s="77">
        <f t="shared" si="23"/>
        <v>88.151953913043485</v>
      </c>
      <c r="G152" s="171">
        <f t="shared" si="24"/>
        <v>76.2543291129262</v>
      </c>
    </row>
    <row r="153" spans="1:7">
      <c r="A153" s="75">
        <v>3632</v>
      </c>
      <c r="B153" s="88" t="s">
        <v>240</v>
      </c>
      <c r="C153" s="77">
        <v>0</v>
      </c>
      <c r="D153" s="77">
        <v>135000</v>
      </c>
      <c r="E153" s="77">
        <v>135000</v>
      </c>
      <c r="F153" s="77">
        <f t="shared" si="23"/>
        <v>0</v>
      </c>
      <c r="G153" s="171">
        <f t="shared" si="24"/>
        <v>0</v>
      </c>
    </row>
    <row r="154" spans="1:7">
      <c r="A154" s="75">
        <v>3635</v>
      </c>
      <c r="B154" s="88" t="s">
        <v>241</v>
      </c>
      <c r="C154" s="77">
        <v>219800</v>
      </c>
      <c r="D154" s="77">
        <v>310000</v>
      </c>
      <c r="E154" s="77">
        <v>634280</v>
      </c>
      <c r="F154" s="77">
        <f t="shared" si="23"/>
        <v>70.903225806451616</v>
      </c>
      <c r="G154" s="171">
        <f t="shared" si="24"/>
        <v>34.653465346534652</v>
      </c>
    </row>
    <row r="155" spans="1:7">
      <c r="A155" s="75">
        <v>3636</v>
      </c>
      <c r="B155" s="88" t="s">
        <v>242</v>
      </c>
      <c r="C155" s="77">
        <v>272849.2</v>
      </c>
      <c r="D155" s="77">
        <v>143000</v>
      </c>
      <c r="E155" s="77">
        <v>289480</v>
      </c>
      <c r="F155" s="77">
        <f t="shared" si="23"/>
        <v>190.80363636363637</v>
      </c>
      <c r="G155" s="171">
        <f t="shared" si="24"/>
        <v>94.254939892220534</v>
      </c>
    </row>
    <row r="156" spans="1:7" ht="15.75" thickBot="1">
      <c r="A156" s="75">
        <v>3639</v>
      </c>
      <c r="B156" s="88" t="s">
        <v>180</v>
      </c>
      <c r="C156" s="77">
        <v>19472714.850000001</v>
      </c>
      <c r="D156" s="77">
        <v>19736963</v>
      </c>
      <c r="E156" s="77">
        <v>23682534.190000001</v>
      </c>
      <c r="F156" s="77">
        <f t="shared" si="23"/>
        <v>98.661150907563638</v>
      </c>
      <c r="G156" s="171">
        <f t="shared" si="24"/>
        <v>82.223949066322461</v>
      </c>
    </row>
    <row r="157" spans="1:7" ht="15.75" thickBot="1">
      <c r="A157" s="379" t="s">
        <v>201</v>
      </c>
      <c r="B157" s="380"/>
      <c r="C157" s="116">
        <f>SUM(C150:C156)</f>
        <v>22336431.220000003</v>
      </c>
      <c r="D157" s="116">
        <f t="shared" ref="D157:E157" si="42">SUM(D150:D156)</f>
        <v>22305463</v>
      </c>
      <c r="E157" s="116">
        <f t="shared" si="42"/>
        <v>34245991.590000004</v>
      </c>
      <c r="F157" s="151">
        <f t="shared" si="23"/>
        <v>100.1388369297692</v>
      </c>
      <c r="G157" s="146">
        <f t="shared" si="24"/>
        <v>65.223490934110799</v>
      </c>
    </row>
    <row r="158" spans="1:7">
      <c r="A158" s="109">
        <v>3721</v>
      </c>
      <c r="B158" s="110" t="s">
        <v>181</v>
      </c>
      <c r="C158" s="120">
        <v>97991.5</v>
      </c>
      <c r="D158" s="120">
        <v>75000</v>
      </c>
      <c r="E158" s="120">
        <v>145258</v>
      </c>
      <c r="F158" s="120">
        <f t="shared" si="23"/>
        <v>130.65533333333332</v>
      </c>
      <c r="G158" s="152">
        <f t="shared" si="24"/>
        <v>67.460311996585389</v>
      </c>
    </row>
    <row r="159" spans="1:7">
      <c r="A159" s="109">
        <v>3722</v>
      </c>
      <c r="B159" s="110" t="s">
        <v>243</v>
      </c>
      <c r="C159" s="120">
        <v>4459682</v>
      </c>
      <c r="D159" s="120">
        <v>4425000</v>
      </c>
      <c r="E159" s="120">
        <v>5417472</v>
      </c>
      <c r="F159" s="120">
        <f t="shared" si="23"/>
        <v>100.78377401129943</v>
      </c>
      <c r="G159" s="152">
        <f t="shared" si="24"/>
        <v>82.320351632643423</v>
      </c>
    </row>
    <row r="160" spans="1:7">
      <c r="A160" s="65">
        <v>3726</v>
      </c>
      <c r="B160" s="108" t="s">
        <v>244</v>
      </c>
      <c r="C160" s="73">
        <v>83224</v>
      </c>
      <c r="D160" s="73">
        <v>90000</v>
      </c>
      <c r="E160" s="73">
        <v>90000</v>
      </c>
      <c r="F160" s="73">
        <f t="shared" si="23"/>
        <v>92.471111111111114</v>
      </c>
      <c r="G160" s="150">
        <f t="shared" si="24"/>
        <v>92.471111111111114</v>
      </c>
    </row>
    <row r="161" spans="1:7">
      <c r="A161" s="65">
        <v>3745</v>
      </c>
      <c r="B161" s="88" t="s">
        <v>245</v>
      </c>
      <c r="C161" s="73">
        <v>384646.31</v>
      </c>
      <c r="D161" s="73">
        <v>400000</v>
      </c>
      <c r="E161" s="73">
        <v>400000</v>
      </c>
      <c r="F161" s="73">
        <f t="shared" si="23"/>
        <v>96.161577499999993</v>
      </c>
      <c r="G161" s="150">
        <f t="shared" si="24"/>
        <v>96.161577499999993</v>
      </c>
    </row>
    <row r="162" spans="1:7" ht="15.75" thickBot="1">
      <c r="A162" s="155">
        <v>3900</v>
      </c>
      <c r="B162" s="156" t="s">
        <v>246</v>
      </c>
      <c r="C162" s="113">
        <v>2000</v>
      </c>
      <c r="D162" s="113">
        <v>0</v>
      </c>
      <c r="E162" s="113">
        <v>2000</v>
      </c>
      <c r="F162" s="114" t="s">
        <v>84</v>
      </c>
      <c r="G162" s="153">
        <f t="shared" si="24"/>
        <v>100</v>
      </c>
    </row>
    <row r="163" spans="1:7" ht="15.75" thickBot="1">
      <c r="A163" s="379" t="s">
        <v>202</v>
      </c>
      <c r="B163" s="380"/>
      <c r="C163" s="116">
        <f>SUM(C158:C162)</f>
        <v>5027543.8099999996</v>
      </c>
      <c r="D163" s="116">
        <f t="shared" ref="D163:E163" si="43">SUM(D158:D162)</f>
        <v>4990000</v>
      </c>
      <c r="E163" s="116">
        <f t="shared" si="43"/>
        <v>6054730</v>
      </c>
      <c r="F163" s="151">
        <f t="shared" si="23"/>
        <v>100.75238096192385</v>
      </c>
      <c r="G163" s="146">
        <f t="shared" si="24"/>
        <v>83.034979429305679</v>
      </c>
    </row>
    <row r="164" spans="1:7" ht="15.75" thickBot="1">
      <c r="A164" s="377" t="s">
        <v>203</v>
      </c>
      <c r="B164" s="378"/>
      <c r="C164" s="208">
        <f>SUM(C163,C157,C149,C145,C140,C130,C128)</f>
        <v>50307850.560000002</v>
      </c>
      <c r="D164" s="208">
        <f t="shared" ref="D164:E164" si="44">SUM(D163,D157,D149,D145,D140,D130,D128)</f>
        <v>52102619</v>
      </c>
      <c r="E164" s="208">
        <f t="shared" si="44"/>
        <v>70928775.420000002</v>
      </c>
      <c r="F164" s="217">
        <f t="shared" si="23"/>
        <v>96.55532010780496</v>
      </c>
      <c r="G164" s="148">
        <f t="shared" si="24"/>
        <v>70.927279178451101</v>
      </c>
    </row>
    <row r="165" spans="1:7">
      <c r="A165" s="109">
        <v>4312</v>
      </c>
      <c r="B165" s="110" t="s">
        <v>247</v>
      </c>
      <c r="C165" s="120">
        <v>55000</v>
      </c>
      <c r="D165" s="120">
        <v>0</v>
      </c>
      <c r="E165" s="120">
        <v>55000</v>
      </c>
      <c r="F165" s="121" t="s">
        <v>84</v>
      </c>
      <c r="G165" s="152">
        <f t="shared" si="24"/>
        <v>100</v>
      </c>
    </row>
    <row r="166" spans="1:7">
      <c r="A166" s="109">
        <v>4339</v>
      </c>
      <c r="B166" s="110" t="s">
        <v>248</v>
      </c>
      <c r="C166" s="120">
        <v>3535773.02</v>
      </c>
      <c r="D166" s="120">
        <v>0</v>
      </c>
      <c r="E166" s="120">
        <v>4227563</v>
      </c>
      <c r="F166" s="121" t="s">
        <v>84</v>
      </c>
      <c r="G166" s="152">
        <f t="shared" si="24"/>
        <v>83.636199389577399</v>
      </c>
    </row>
    <row r="167" spans="1:7">
      <c r="A167" s="109">
        <v>4341</v>
      </c>
      <c r="B167" s="110" t="s">
        <v>249</v>
      </c>
      <c r="C167" s="120">
        <v>493868</v>
      </c>
      <c r="D167" s="120">
        <v>0</v>
      </c>
      <c r="E167" s="120">
        <v>493868</v>
      </c>
      <c r="F167" s="121" t="s">
        <v>84</v>
      </c>
      <c r="G167" s="152">
        <f t="shared" si="24"/>
        <v>100</v>
      </c>
    </row>
    <row r="168" spans="1:7">
      <c r="A168" s="109">
        <v>4344</v>
      </c>
      <c r="B168" s="110" t="s">
        <v>250</v>
      </c>
      <c r="C168" s="120">
        <v>25000</v>
      </c>
      <c r="D168" s="120">
        <v>0</v>
      </c>
      <c r="E168" s="120">
        <v>25000</v>
      </c>
      <c r="F168" s="121" t="s">
        <v>84</v>
      </c>
      <c r="G168" s="152">
        <f t="shared" si="24"/>
        <v>100</v>
      </c>
    </row>
    <row r="169" spans="1:7">
      <c r="A169" s="109">
        <v>4349</v>
      </c>
      <c r="B169" s="110" t="s">
        <v>251</v>
      </c>
      <c r="C169" s="120">
        <v>85821</v>
      </c>
      <c r="D169" s="120">
        <v>100000</v>
      </c>
      <c r="E169" s="120">
        <v>119000</v>
      </c>
      <c r="F169" s="120">
        <f t="shared" si="23"/>
        <v>85.820999999999998</v>
      </c>
      <c r="G169" s="152">
        <f t="shared" si="24"/>
        <v>72.118487394957981</v>
      </c>
    </row>
    <row r="170" spans="1:7">
      <c r="A170" s="109">
        <v>4350</v>
      </c>
      <c r="B170" s="110" t="s">
        <v>252</v>
      </c>
      <c r="C170" s="120">
        <v>30000</v>
      </c>
      <c r="D170" s="120">
        <v>0</v>
      </c>
      <c r="E170" s="120">
        <v>30000</v>
      </c>
      <c r="F170" s="121" t="s">
        <v>84</v>
      </c>
      <c r="G170" s="152">
        <f t="shared" si="24"/>
        <v>100</v>
      </c>
    </row>
    <row r="171" spans="1:7">
      <c r="A171" s="109">
        <v>4351</v>
      </c>
      <c r="B171" s="110" t="s">
        <v>185</v>
      </c>
      <c r="C171" s="120">
        <v>5310191.1100000003</v>
      </c>
      <c r="D171" s="120">
        <v>5655000</v>
      </c>
      <c r="E171" s="120">
        <v>8714708</v>
      </c>
      <c r="F171" s="120">
        <f t="shared" ref="F171" si="45">C171/D171*100</f>
        <v>93.902583731211323</v>
      </c>
      <c r="G171" s="152">
        <f t="shared" ref="G171" si="46">C171/E171*100</f>
        <v>60.933666509537673</v>
      </c>
    </row>
    <row r="172" spans="1:7">
      <c r="A172" s="65">
        <v>4356</v>
      </c>
      <c r="B172" s="108" t="s">
        <v>186</v>
      </c>
      <c r="C172" s="73">
        <v>583442.1</v>
      </c>
      <c r="D172" s="73">
        <v>539000</v>
      </c>
      <c r="E172" s="73">
        <v>980640</v>
      </c>
      <c r="F172" s="73">
        <f t="shared" si="23"/>
        <v>108.24528756957328</v>
      </c>
      <c r="G172" s="150">
        <f t="shared" si="24"/>
        <v>59.496053597650508</v>
      </c>
    </row>
    <row r="173" spans="1:7">
      <c r="A173" s="75">
        <v>4357</v>
      </c>
      <c r="B173" s="88" t="s">
        <v>253</v>
      </c>
      <c r="C173" s="77">
        <v>10000</v>
      </c>
      <c r="D173" s="77">
        <v>0</v>
      </c>
      <c r="E173" s="77">
        <v>10000</v>
      </c>
      <c r="F173" s="90" t="s">
        <v>84</v>
      </c>
      <c r="G173" s="171">
        <f t="shared" si="24"/>
        <v>100</v>
      </c>
    </row>
    <row r="174" spans="1:7">
      <c r="A174" s="75">
        <v>4371</v>
      </c>
      <c r="B174" s="88" t="s">
        <v>254</v>
      </c>
      <c r="C174" s="77">
        <v>30000</v>
      </c>
      <c r="D174" s="77">
        <v>0</v>
      </c>
      <c r="E174" s="77">
        <v>30000</v>
      </c>
      <c r="F174" s="90" t="s">
        <v>84</v>
      </c>
      <c r="G174" s="171">
        <f t="shared" si="24"/>
        <v>100</v>
      </c>
    </row>
    <row r="175" spans="1:7">
      <c r="A175" s="75">
        <v>4372</v>
      </c>
      <c r="B175" s="88" t="s">
        <v>255</v>
      </c>
      <c r="C175" s="77">
        <v>30000</v>
      </c>
      <c r="D175" s="77">
        <v>0</v>
      </c>
      <c r="E175" s="77">
        <v>30000</v>
      </c>
      <c r="F175" s="90" t="s">
        <v>84</v>
      </c>
      <c r="G175" s="171">
        <f t="shared" si="24"/>
        <v>100</v>
      </c>
    </row>
    <row r="176" spans="1:7">
      <c r="A176" s="75">
        <v>4378</v>
      </c>
      <c r="B176" s="88" t="s">
        <v>256</v>
      </c>
      <c r="C176" s="77">
        <v>50000</v>
      </c>
      <c r="D176" s="77">
        <v>0</v>
      </c>
      <c r="E176" s="77">
        <v>50000</v>
      </c>
      <c r="F176" s="90" t="s">
        <v>84</v>
      </c>
      <c r="G176" s="171">
        <f t="shared" si="24"/>
        <v>100</v>
      </c>
    </row>
    <row r="177" spans="1:7">
      <c r="A177" s="75">
        <v>4379</v>
      </c>
      <c r="B177" s="88" t="s">
        <v>257</v>
      </c>
      <c r="C177" s="77">
        <v>10000</v>
      </c>
      <c r="D177" s="77">
        <v>0</v>
      </c>
      <c r="E177" s="77">
        <v>10000</v>
      </c>
      <c r="F177" s="90" t="s">
        <v>84</v>
      </c>
      <c r="G177" s="171">
        <f t="shared" si="24"/>
        <v>100</v>
      </c>
    </row>
    <row r="178" spans="1:7" ht="15.75" thickBot="1">
      <c r="A178" s="75">
        <v>4399</v>
      </c>
      <c r="B178" s="88" t="s">
        <v>187</v>
      </c>
      <c r="C178" s="77">
        <v>791871</v>
      </c>
      <c r="D178" s="77">
        <v>0</v>
      </c>
      <c r="E178" s="77">
        <v>1750811.48</v>
      </c>
      <c r="F178" s="90" t="s">
        <v>84</v>
      </c>
      <c r="G178" s="171">
        <f t="shared" si="24"/>
        <v>45.228798705386602</v>
      </c>
    </row>
    <row r="179" spans="1:7" ht="15.75" thickBot="1">
      <c r="A179" s="379" t="s">
        <v>515</v>
      </c>
      <c r="B179" s="380"/>
      <c r="C179" s="116">
        <f>SUM(C165:C178)</f>
        <v>11040966.229999999</v>
      </c>
      <c r="D179" s="116">
        <f t="shared" ref="D179:E179" si="47">SUM(D165:D178)</f>
        <v>6294000</v>
      </c>
      <c r="E179" s="116">
        <f t="shared" si="47"/>
        <v>16526590.48</v>
      </c>
      <c r="F179" s="151">
        <f t="shared" si="23"/>
        <v>175.42049936447407</v>
      </c>
      <c r="G179" s="146">
        <f t="shared" si="24"/>
        <v>66.807283954675682</v>
      </c>
    </row>
    <row r="180" spans="1:7" ht="15.75" thickBot="1">
      <c r="A180" s="377" t="s">
        <v>206</v>
      </c>
      <c r="B180" s="378"/>
      <c r="C180" s="208">
        <f>SUM(C179)</f>
        <v>11040966.229999999</v>
      </c>
      <c r="D180" s="208">
        <f t="shared" ref="D180:E180" si="48">SUM(D179)</f>
        <v>6294000</v>
      </c>
      <c r="E180" s="208">
        <f t="shared" si="48"/>
        <v>16526590.48</v>
      </c>
      <c r="F180" s="217">
        <f t="shared" si="23"/>
        <v>175.42049936447407</v>
      </c>
      <c r="G180" s="148">
        <f t="shared" si="24"/>
        <v>66.807283954675682</v>
      </c>
    </row>
    <row r="181" spans="1:7" ht="15.75" thickBot="1">
      <c r="A181" s="165">
        <v>5212</v>
      </c>
      <c r="B181" s="158" t="s">
        <v>258</v>
      </c>
      <c r="C181" s="126">
        <v>0</v>
      </c>
      <c r="D181" s="126">
        <v>100000</v>
      </c>
      <c r="E181" s="126">
        <v>100000</v>
      </c>
      <c r="F181" s="73">
        <f t="shared" ref="F181:F182" si="49">C181/D181*100</f>
        <v>0</v>
      </c>
      <c r="G181" s="150">
        <f t="shared" ref="G181:G182" si="50">C181/E181*100</f>
        <v>0</v>
      </c>
    </row>
    <row r="182" spans="1:7" ht="15.75" thickBot="1">
      <c r="A182" s="379" t="s">
        <v>259</v>
      </c>
      <c r="B182" s="380"/>
      <c r="C182" s="116">
        <f>SUM(C181)</f>
        <v>0</v>
      </c>
      <c r="D182" s="116">
        <f t="shared" ref="D182:E182" si="51">SUM(D181)</f>
        <v>100000</v>
      </c>
      <c r="E182" s="116">
        <f t="shared" si="51"/>
        <v>100000</v>
      </c>
      <c r="F182" s="151">
        <f t="shared" si="49"/>
        <v>0</v>
      </c>
      <c r="G182" s="146">
        <f t="shared" si="50"/>
        <v>0</v>
      </c>
    </row>
    <row r="183" spans="1:7" ht="15.75" thickBot="1">
      <c r="A183" s="111">
        <v>5311</v>
      </c>
      <c r="B183" s="112" t="s">
        <v>188</v>
      </c>
      <c r="C183" s="113">
        <v>4216014.83</v>
      </c>
      <c r="D183" s="113">
        <v>5221700</v>
      </c>
      <c r="E183" s="113">
        <v>5425300</v>
      </c>
      <c r="F183" s="113">
        <f t="shared" si="23"/>
        <v>80.740272899630398</v>
      </c>
      <c r="G183" s="153">
        <f t="shared" si="24"/>
        <v>77.710261736678149</v>
      </c>
    </row>
    <row r="184" spans="1:7" ht="15.75" thickBot="1">
      <c r="A184" s="379" t="s">
        <v>207</v>
      </c>
      <c r="B184" s="380"/>
      <c r="C184" s="116">
        <f>SUM(C183)</f>
        <v>4216014.83</v>
      </c>
      <c r="D184" s="116">
        <f t="shared" ref="D184:E184" si="52">SUM(D183)</f>
        <v>5221700</v>
      </c>
      <c r="E184" s="116">
        <f t="shared" si="52"/>
        <v>5425300</v>
      </c>
      <c r="F184" s="151">
        <f t="shared" si="23"/>
        <v>80.740272899630398</v>
      </c>
      <c r="G184" s="146">
        <f t="shared" si="24"/>
        <v>77.710261736678149</v>
      </c>
    </row>
    <row r="185" spans="1:7" s="47" customFormat="1">
      <c r="A185" s="166">
        <v>5511</v>
      </c>
      <c r="B185" s="167" t="s">
        <v>516</v>
      </c>
      <c r="C185" s="124">
        <v>0</v>
      </c>
      <c r="D185" s="124">
        <v>2000</v>
      </c>
      <c r="E185" s="124">
        <v>0</v>
      </c>
      <c r="F185" s="95">
        <f t="shared" ref="F185" si="53">C185/D185*100</f>
        <v>0</v>
      </c>
      <c r="G185" s="168" t="s">
        <v>84</v>
      </c>
    </row>
    <row r="186" spans="1:7" ht="15.75" thickBot="1">
      <c r="A186" s="111">
        <v>5512</v>
      </c>
      <c r="B186" s="112" t="s">
        <v>517</v>
      </c>
      <c r="C186" s="113">
        <v>4224732.42</v>
      </c>
      <c r="D186" s="113">
        <v>3173581</v>
      </c>
      <c r="E186" s="113">
        <v>4542472</v>
      </c>
      <c r="F186" s="113">
        <f t="shared" si="23"/>
        <v>133.12193449607872</v>
      </c>
      <c r="G186" s="153">
        <f t="shared" si="24"/>
        <v>93.005139492329278</v>
      </c>
    </row>
    <row r="187" spans="1:7" ht="15.75" thickBot="1">
      <c r="A187" s="379" t="s">
        <v>208</v>
      </c>
      <c r="B187" s="380"/>
      <c r="C187" s="116">
        <f>SUM(C185,C186)</f>
        <v>4224732.42</v>
      </c>
      <c r="D187" s="116">
        <f t="shared" ref="D187:E187" si="54">SUM(D185,D186)</f>
        <v>3175581</v>
      </c>
      <c r="E187" s="116">
        <f t="shared" si="54"/>
        <v>4542472</v>
      </c>
      <c r="F187" s="151">
        <f t="shared" si="23"/>
        <v>133.0380935016301</v>
      </c>
      <c r="G187" s="146">
        <f t="shared" si="24"/>
        <v>93.005139492329278</v>
      </c>
    </row>
    <row r="188" spans="1:7" ht="15.75" thickBot="1">
      <c r="A188" s="377" t="s">
        <v>209</v>
      </c>
      <c r="B188" s="378"/>
      <c r="C188" s="208">
        <f>SUM(C187,C184,C182)</f>
        <v>8440747.25</v>
      </c>
      <c r="D188" s="208">
        <f t="shared" ref="D188:E188" si="55">SUM(D187,D184,D182)</f>
        <v>8497281</v>
      </c>
      <c r="E188" s="208">
        <f t="shared" si="55"/>
        <v>10067772</v>
      </c>
      <c r="F188" s="217">
        <f t="shared" si="23"/>
        <v>99.334684236051501</v>
      </c>
      <c r="G188" s="148">
        <f t="shared" si="24"/>
        <v>83.839276952239288</v>
      </c>
    </row>
    <row r="189" spans="1:7" s="47" customFormat="1">
      <c r="A189" s="166">
        <v>6112</v>
      </c>
      <c r="B189" s="167" t="s">
        <v>260</v>
      </c>
      <c r="C189" s="124">
        <v>2161657</v>
      </c>
      <c r="D189" s="124">
        <v>2456000</v>
      </c>
      <c r="E189" s="124">
        <v>2456000</v>
      </c>
      <c r="F189" s="95">
        <f t="shared" si="23"/>
        <v>88.01535016286644</v>
      </c>
      <c r="G189" s="149">
        <f t="shared" si="24"/>
        <v>88.01535016286644</v>
      </c>
    </row>
    <row r="190" spans="1:7" s="47" customFormat="1">
      <c r="A190" s="169">
        <v>6114</v>
      </c>
      <c r="B190" s="162" t="s">
        <v>261</v>
      </c>
      <c r="C190" s="70">
        <v>127608</v>
      </c>
      <c r="D190" s="70">
        <v>0</v>
      </c>
      <c r="E190" s="70">
        <v>129269</v>
      </c>
      <c r="F190" s="71" t="s">
        <v>84</v>
      </c>
      <c r="G190" s="127">
        <f t="shared" si="24"/>
        <v>98.715082502378763</v>
      </c>
    </row>
    <row r="191" spans="1:7" s="47" customFormat="1">
      <c r="A191" s="169">
        <v>6118</v>
      </c>
      <c r="B191" s="162" t="s">
        <v>262</v>
      </c>
      <c r="C191" s="70">
        <v>0</v>
      </c>
      <c r="D191" s="70">
        <v>0</v>
      </c>
      <c r="E191" s="70">
        <v>30000</v>
      </c>
      <c r="F191" s="71" t="s">
        <v>84</v>
      </c>
      <c r="G191" s="127">
        <f t="shared" si="24"/>
        <v>0</v>
      </c>
    </row>
    <row r="192" spans="1:7" ht="15.75" thickBot="1">
      <c r="A192" s="111">
        <v>6171</v>
      </c>
      <c r="B192" s="112" t="s">
        <v>190</v>
      </c>
      <c r="C192" s="113">
        <v>34672084.520000003</v>
      </c>
      <c r="D192" s="113">
        <v>42822164</v>
      </c>
      <c r="E192" s="113">
        <v>42948322.210000001</v>
      </c>
      <c r="F192" s="113">
        <f t="shared" si="23"/>
        <v>80.967614154202963</v>
      </c>
      <c r="G192" s="153">
        <f t="shared" si="24"/>
        <v>80.729776475242659</v>
      </c>
    </row>
    <row r="193" spans="1:10" ht="15.75" thickBot="1">
      <c r="A193" s="379" t="s">
        <v>210</v>
      </c>
      <c r="B193" s="380"/>
      <c r="C193" s="116">
        <f>SUM(C189:C192)</f>
        <v>36961349.520000003</v>
      </c>
      <c r="D193" s="116">
        <f t="shared" ref="D193:E193" si="56">SUM(D189:D192)</f>
        <v>45278164</v>
      </c>
      <c r="E193" s="116">
        <f t="shared" si="56"/>
        <v>45563591.210000001</v>
      </c>
      <c r="F193" s="151">
        <f t="shared" si="23"/>
        <v>81.631732064047483</v>
      </c>
      <c r="G193" s="146">
        <f t="shared" si="24"/>
        <v>81.120360661755669</v>
      </c>
    </row>
    <row r="194" spans="1:10" s="47" customFormat="1" ht="15.75" thickBot="1">
      <c r="A194" s="170">
        <v>6223</v>
      </c>
      <c r="B194" s="158" t="s">
        <v>263</v>
      </c>
      <c r="C194" s="244">
        <v>24736</v>
      </c>
      <c r="D194" s="244">
        <v>125000</v>
      </c>
      <c r="E194" s="244">
        <v>125000</v>
      </c>
      <c r="F194" s="113">
        <f t="shared" ref="F194:F195" si="57">C194/D194*100</f>
        <v>19.788800000000002</v>
      </c>
      <c r="G194" s="153">
        <f t="shared" ref="G194:G195" si="58">C194/E194*100</f>
        <v>19.788800000000002</v>
      </c>
    </row>
    <row r="195" spans="1:10" ht="15.75" thickBot="1">
      <c r="A195" s="379" t="s">
        <v>264</v>
      </c>
      <c r="B195" s="380"/>
      <c r="C195" s="245">
        <f>SUM(C194)</f>
        <v>24736</v>
      </c>
      <c r="D195" s="245">
        <f t="shared" ref="D195:E195" si="59">SUM(D194)</f>
        <v>125000</v>
      </c>
      <c r="E195" s="245">
        <f t="shared" si="59"/>
        <v>125000</v>
      </c>
      <c r="F195" s="151">
        <f t="shared" si="57"/>
        <v>19.788800000000002</v>
      </c>
      <c r="G195" s="146">
        <f t="shared" si="58"/>
        <v>19.788800000000002</v>
      </c>
    </row>
    <row r="196" spans="1:10">
      <c r="A196" s="62">
        <v>6310</v>
      </c>
      <c r="B196" s="87" t="s">
        <v>191</v>
      </c>
      <c r="C196" s="95">
        <v>65773.87</v>
      </c>
      <c r="D196" s="95">
        <v>60000</v>
      </c>
      <c r="E196" s="95">
        <v>60000</v>
      </c>
      <c r="F196" s="95">
        <f t="shared" si="23"/>
        <v>109.62311666666666</v>
      </c>
      <c r="G196" s="149">
        <f t="shared" si="24"/>
        <v>109.62311666666666</v>
      </c>
    </row>
    <row r="197" spans="1:10">
      <c r="A197" s="65">
        <v>6320</v>
      </c>
      <c r="B197" s="108" t="s">
        <v>265</v>
      </c>
      <c r="C197" s="73">
        <v>480503</v>
      </c>
      <c r="D197" s="73">
        <v>475000</v>
      </c>
      <c r="E197" s="73">
        <v>485000</v>
      </c>
      <c r="F197" s="73">
        <f t="shared" si="23"/>
        <v>101.15852631578947</v>
      </c>
      <c r="G197" s="150">
        <f t="shared" si="24"/>
        <v>99.072783505154632</v>
      </c>
    </row>
    <row r="198" spans="1:10">
      <c r="A198" s="65">
        <v>6330</v>
      </c>
      <c r="B198" s="108" t="s">
        <v>192</v>
      </c>
      <c r="C198" s="73">
        <v>262717251.24000001</v>
      </c>
      <c r="D198" s="73">
        <v>1132064</v>
      </c>
      <c r="E198" s="73">
        <v>1203132</v>
      </c>
      <c r="F198" s="73">
        <f t="shared" si="23"/>
        <v>23206.925689713658</v>
      </c>
      <c r="G198" s="150">
        <f t="shared" si="24"/>
        <v>21836.112017633975</v>
      </c>
    </row>
    <row r="199" spans="1:10" ht="15.75" thickBot="1">
      <c r="A199" s="155">
        <v>6399</v>
      </c>
      <c r="B199" s="156" t="s">
        <v>266</v>
      </c>
      <c r="C199" s="113">
        <v>3298083.68</v>
      </c>
      <c r="D199" s="113">
        <v>7070000</v>
      </c>
      <c r="E199" s="113">
        <v>7070000</v>
      </c>
      <c r="F199" s="113">
        <f t="shared" si="23"/>
        <v>46.64899123055163</v>
      </c>
      <c r="G199" s="153">
        <f t="shared" si="24"/>
        <v>46.64899123055163</v>
      </c>
    </row>
    <row r="200" spans="1:10" ht="15.75" thickBot="1">
      <c r="A200" s="379" t="s">
        <v>211</v>
      </c>
      <c r="B200" s="380"/>
      <c r="C200" s="116">
        <f>SUM(C196:C199)</f>
        <v>266561611.79000002</v>
      </c>
      <c r="D200" s="116">
        <f t="shared" ref="D200:E200" si="60">SUM(D196:D199)</f>
        <v>8737064</v>
      </c>
      <c r="E200" s="116">
        <f t="shared" si="60"/>
        <v>8818132</v>
      </c>
      <c r="F200" s="151">
        <f t="shared" si="23"/>
        <v>3050.9289137632509</v>
      </c>
      <c r="G200" s="146">
        <f t="shared" si="24"/>
        <v>3022.8807165735329</v>
      </c>
    </row>
    <row r="201" spans="1:10" s="47" customFormat="1">
      <c r="A201" s="166">
        <v>6402</v>
      </c>
      <c r="B201" s="167" t="s">
        <v>267</v>
      </c>
      <c r="C201" s="124">
        <v>84978.7</v>
      </c>
      <c r="D201" s="124">
        <v>0</v>
      </c>
      <c r="E201" s="124">
        <v>84978.7</v>
      </c>
      <c r="F201" s="96" t="s">
        <v>84</v>
      </c>
      <c r="G201" s="149">
        <f t="shared" ref="G201" si="61">C201/E201*100</f>
        <v>100</v>
      </c>
    </row>
    <row r="202" spans="1:10" ht="15.75" thickBot="1">
      <c r="A202" s="111">
        <v>6409</v>
      </c>
      <c r="B202" s="112" t="s">
        <v>193</v>
      </c>
      <c r="C202" s="113">
        <v>55354.1</v>
      </c>
      <c r="D202" s="113">
        <v>0</v>
      </c>
      <c r="E202" s="113">
        <v>55354.1</v>
      </c>
      <c r="F202" s="114" t="s">
        <v>84</v>
      </c>
      <c r="G202" s="153">
        <f t="shared" si="24"/>
        <v>100</v>
      </c>
    </row>
    <row r="203" spans="1:10" ht="15.75" thickBot="1">
      <c r="A203" s="379" t="s">
        <v>212</v>
      </c>
      <c r="B203" s="380"/>
      <c r="C203" s="116">
        <f>SUM(C201,C202)</f>
        <v>140332.79999999999</v>
      </c>
      <c r="D203" s="116">
        <f t="shared" ref="D203:E203" si="62">SUM(D201,D202)</f>
        <v>0</v>
      </c>
      <c r="E203" s="116">
        <f t="shared" si="62"/>
        <v>140332.79999999999</v>
      </c>
      <c r="F203" s="117" t="s">
        <v>84</v>
      </c>
      <c r="G203" s="146">
        <f t="shared" si="24"/>
        <v>100</v>
      </c>
    </row>
    <row r="204" spans="1:10" ht="15.75" thickBot="1">
      <c r="A204" s="377" t="s">
        <v>213</v>
      </c>
      <c r="B204" s="378"/>
      <c r="C204" s="208">
        <f>SUM(C203,C200,C195,C193)</f>
        <v>303688030.11000001</v>
      </c>
      <c r="D204" s="208">
        <f t="shared" ref="D204:E204" si="63">SUM(D203,D200,D195,D193)</f>
        <v>54140228</v>
      </c>
      <c r="E204" s="208">
        <f t="shared" si="63"/>
        <v>54647056.010000005</v>
      </c>
      <c r="F204" s="217">
        <f t="shared" si="23"/>
        <v>560.92861321160296</v>
      </c>
      <c r="G204" s="148">
        <f t="shared" si="24"/>
        <v>555.7262408690915</v>
      </c>
    </row>
    <row r="205" spans="1:10" ht="15.75" thickBot="1">
      <c r="A205" s="298"/>
      <c r="B205" s="298"/>
      <c r="C205" s="299"/>
      <c r="D205" s="299"/>
      <c r="E205" s="299"/>
      <c r="F205" s="300"/>
      <c r="G205" s="300"/>
    </row>
    <row r="206" spans="1:10" ht="15.75" thickBot="1">
      <c r="A206" s="324" t="s">
        <v>445</v>
      </c>
      <c r="B206" s="325"/>
      <c r="C206" s="219">
        <f>SUM(C204,C188,C180,C164,C123,C110)</f>
        <v>386978886.18000007</v>
      </c>
      <c r="D206" s="219">
        <f t="shared" ref="D206:E206" si="64">SUM(D204,D188,D180,D164,D123,D110)</f>
        <v>146164128</v>
      </c>
      <c r="E206" s="219">
        <f t="shared" si="64"/>
        <v>181486642.91000003</v>
      </c>
      <c r="F206" s="220">
        <f>C206/D206*100</f>
        <v>264.75640191278671</v>
      </c>
      <c r="G206" s="221">
        <f>C206/E206*100</f>
        <v>213.22719952007952</v>
      </c>
    </row>
    <row r="207" spans="1:10">
      <c r="J207" s="303" t="s">
        <v>571</v>
      </c>
    </row>
    <row r="208" spans="1:10" ht="15.75">
      <c r="A208" s="28" t="s">
        <v>30</v>
      </c>
      <c r="B208" s="29"/>
      <c r="C208" s="29"/>
      <c r="D208" s="29"/>
      <c r="E208" s="29"/>
      <c r="F208" s="29"/>
    </row>
    <row r="209" spans="1:7" ht="15.75" thickBot="1"/>
    <row r="210" spans="1:7" ht="15" customHeight="1">
      <c r="A210" s="381" t="s">
        <v>31</v>
      </c>
      <c r="B210" s="382"/>
      <c r="C210" s="348" t="s">
        <v>4</v>
      </c>
      <c r="D210" s="346" t="s">
        <v>46</v>
      </c>
      <c r="E210" s="346" t="s">
        <v>47</v>
      </c>
      <c r="F210" s="348" t="s">
        <v>5</v>
      </c>
      <c r="G210" s="350" t="s">
        <v>6</v>
      </c>
    </row>
    <row r="211" spans="1:7" ht="15.75" thickBot="1">
      <c r="A211" s="383"/>
      <c r="B211" s="384"/>
      <c r="C211" s="349"/>
      <c r="D211" s="347"/>
      <c r="E211" s="347"/>
      <c r="F211" s="349"/>
      <c r="G211" s="351"/>
    </row>
    <row r="212" spans="1:7">
      <c r="A212" s="328" t="s">
        <v>563</v>
      </c>
      <c r="B212" s="329"/>
      <c r="C212" s="120">
        <v>0</v>
      </c>
      <c r="D212" s="120">
        <v>8000000</v>
      </c>
      <c r="E212" s="120">
        <v>8000000</v>
      </c>
      <c r="F212" s="120">
        <f>C212/D212*100</f>
        <v>0</v>
      </c>
      <c r="G212" s="152">
        <f>C212/E212*100</f>
        <v>0</v>
      </c>
    </row>
    <row r="213" spans="1:7" ht="15.75" thickBot="1">
      <c r="A213" s="385" t="s">
        <v>564</v>
      </c>
      <c r="B213" s="386"/>
      <c r="C213" s="89">
        <v>-27259150.02</v>
      </c>
      <c r="D213" s="89">
        <v>23970564</v>
      </c>
      <c r="E213" s="89">
        <v>33191217.34</v>
      </c>
      <c r="F213" s="77">
        <f>C213/D213*100</f>
        <v>-113.71926843273275</v>
      </c>
      <c r="G213" s="171">
        <f>C213/E213*100</f>
        <v>-82.127599421154585</v>
      </c>
    </row>
    <row r="214" spans="1:7" ht="15.75" thickBot="1">
      <c r="A214" s="172" t="s">
        <v>32</v>
      </c>
      <c r="B214" s="173"/>
      <c r="C214" s="57">
        <f>SUM(C212:C213)</f>
        <v>-27259150.02</v>
      </c>
      <c r="D214" s="57">
        <f t="shared" ref="D214:E214" si="65">SUM(D212:D213)</f>
        <v>31970564</v>
      </c>
      <c r="E214" s="57">
        <f t="shared" si="65"/>
        <v>41191217.340000004</v>
      </c>
      <c r="F214" s="174">
        <f>C214/D214*100</f>
        <v>-85.263275367929069</v>
      </c>
      <c r="G214" s="175">
        <f>C214/E214*100</f>
        <v>-66.177092546204406</v>
      </c>
    </row>
  </sheetData>
  <mergeCells count="142">
    <mergeCell ref="A203:B203"/>
    <mergeCell ref="A204:B204"/>
    <mergeCell ref="A206:B206"/>
    <mergeCell ref="A110:B110"/>
    <mergeCell ref="A109:B109"/>
    <mergeCell ref="A130:B130"/>
    <mergeCell ref="A149:B149"/>
    <mergeCell ref="A182:B182"/>
    <mergeCell ref="A195:B195"/>
    <mergeCell ref="A184:B184"/>
    <mergeCell ref="A187:B187"/>
    <mergeCell ref="A188:B188"/>
    <mergeCell ref="A193:B193"/>
    <mergeCell ref="A200:B200"/>
    <mergeCell ref="A157:B157"/>
    <mergeCell ref="A163:B163"/>
    <mergeCell ref="A164:B164"/>
    <mergeCell ref="A179:B179"/>
    <mergeCell ref="A180:B180"/>
    <mergeCell ref="A123:B123"/>
    <mergeCell ref="A128:B128"/>
    <mergeCell ref="A140:B140"/>
    <mergeCell ref="A145:B145"/>
    <mergeCell ref="F105:F106"/>
    <mergeCell ref="G105:G106"/>
    <mergeCell ref="A113:B113"/>
    <mergeCell ref="A118:B118"/>
    <mergeCell ref="A122:B122"/>
    <mergeCell ref="A105:A106"/>
    <mergeCell ref="B105:B106"/>
    <mergeCell ref="C105:C106"/>
    <mergeCell ref="D105:D106"/>
    <mergeCell ref="E105:E106"/>
    <mergeCell ref="A101:B101"/>
    <mergeCell ref="A97:B97"/>
    <mergeCell ref="A98:B98"/>
    <mergeCell ref="A89:B89"/>
    <mergeCell ref="A91:B91"/>
    <mergeCell ref="A92:B92"/>
    <mergeCell ref="A93:B93"/>
    <mergeCell ref="A95:B95"/>
    <mergeCell ref="A94:B94"/>
    <mergeCell ref="A90:B90"/>
    <mergeCell ref="E3:E4"/>
    <mergeCell ref="F3:F4"/>
    <mergeCell ref="G3:G4"/>
    <mergeCell ref="A17:B17"/>
    <mergeCell ref="A19:B19"/>
    <mergeCell ref="A15:B16"/>
    <mergeCell ref="C15:C16"/>
    <mergeCell ref="D15:D16"/>
    <mergeCell ref="E15:E16"/>
    <mergeCell ref="A5:B5"/>
    <mergeCell ref="A6:B6"/>
    <mergeCell ref="A8:B8"/>
    <mergeCell ref="A3:B4"/>
    <mergeCell ref="C3:C4"/>
    <mergeCell ref="D3:D4"/>
    <mergeCell ref="F15:F16"/>
    <mergeCell ref="G15:G16"/>
    <mergeCell ref="A7:B7"/>
    <mergeCell ref="A11:G11"/>
    <mergeCell ref="A35:B35"/>
    <mergeCell ref="A34:B34"/>
    <mergeCell ref="A28:B28"/>
    <mergeCell ref="A23:B23"/>
    <mergeCell ref="A18:B18"/>
    <mergeCell ref="A20:B20"/>
    <mergeCell ref="A21:B21"/>
    <mergeCell ref="A24:B24"/>
    <mergeCell ref="A25:B25"/>
    <mergeCell ref="A22:B22"/>
    <mergeCell ref="A33:B33"/>
    <mergeCell ref="A27:B27"/>
    <mergeCell ref="A44:B44"/>
    <mergeCell ref="A63:B63"/>
    <mergeCell ref="A62:B62"/>
    <mergeCell ref="A61:B61"/>
    <mergeCell ref="A60:B60"/>
    <mergeCell ref="A43:B43"/>
    <mergeCell ref="A42:B42"/>
    <mergeCell ref="A73:B73"/>
    <mergeCell ref="A79:B79"/>
    <mergeCell ref="A69:B69"/>
    <mergeCell ref="A67:B67"/>
    <mergeCell ref="A66:B66"/>
    <mergeCell ref="A65:B65"/>
    <mergeCell ref="A64:B64"/>
    <mergeCell ref="A68:B68"/>
    <mergeCell ref="A72:B72"/>
    <mergeCell ref="A71:B71"/>
    <mergeCell ref="A70:B70"/>
    <mergeCell ref="A48:B48"/>
    <mergeCell ref="A53:B53"/>
    <mergeCell ref="A40:B40"/>
    <mergeCell ref="A59:B59"/>
    <mergeCell ref="A26:B26"/>
    <mergeCell ref="A32:B32"/>
    <mergeCell ref="A29:B29"/>
    <mergeCell ref="A31:B31"/>
    <mergeCell ref="A30:B30"/>
    <mergeCell ref="A36:B36"/>
    <mergeCell ref="A38:B38"/>
    <mergeCell ref="A37:B37"/>
    <mergeCell ref="A39:B39"/>
    <mergeCell ref="A41:B41"/>
    <mergeCell ref="A45:B45"/>
    <mergeCell ref="A52:B52"/>
    <mergeCell ref="A51:B51"/>
    <mergeCell ref="A50:B50"/>
    <mergeCell ref="A49:B49"/>
    <mergeCell ref="A54:B54"/>
    <mergeCell ref="A55:B55"/>
    <mergeCell ref="A56:B56"/>
    <mergeCell ref="A57:B57"/>
    <mergeCell ref="A58:B58"/>
    <mergeCell ref="A47:B47"/>
    <mergeCell ref="A46:B46"/>
    <mergeCell ref="C210:C211"/>
    <mergeCell ref="D210:D211"/>
    <mergeCell ref="E210:E211"/>
    <mergeCell ref="F210:F211"/>
    <mergeCell ref="G210:G211"/>
    <mergeCell ref="A210:B211"/>
    <mergeCell ref="A212:B212"/>
    <mergeCell ref="A213:B213"/>
    <mergeCell ref="A74:B74"/>
    <mergeCell ref="A78:B78"/>
    <mergeCell ref="A76:B76"/>
    <mergeCell ref="A75:B75"/>
    <mergeCell ref="A77:B77"/>
    <mergeCell ref="A84:B84"/>
    <mergeCell ref="A83:B83"/>
    <mergeCell ref="A87:B87"/>
    <mergeCell ref="A86:B86"/>
    <mergeCell ref="A85:B85"/>
    <mergeCell ref="A88:B88"/>
    <mergeCell ref="A80:B80"/>
    <mergeCell ref="A82:B82"/>
    <mergeCell ref="A81:B81"/>
    <mergeCell ref="A96:B96"/>
    <mergeCell ref="A99:B99"/>
  </mergeCells>
  <printOptions horizontalCentered="1"/>
  <pageMargins left="0.70866141732283472" right="0.70866141732283472" top="0.78740157480314965" bottom="0.78740157480314965" header="0.31496062992125984" footer="0.31496062992125984"/>
  <pageSetup paperSize="9" scale="70" fitToHeight="0" orientation="portrait" r:id="rId1"/>
  <headerFooter>
    <oddHeader>&amp;L&amp;G&amp;R&amp;"-,Tučné"Město Kostelec nad Orlicí&amp;"-,Obyčejné"
Palackého náměstí 38, 517 41 Kostelec nad Orlicí
IČO 00274968</oddHeader>
    <oddFooter>&amp;C&amp;P</oddFooter>
  </headerFooter>
  <rowBreaks count="1" manualBreakCount="1">
    <brk id="206" max="6" man="1"/>
  </rowBreaks>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1"/>
  <sheetViews>
    <sheetView view="pageLayout" zoomScaleNormal="100" workbookViewId="0">
      <selection activeCell="A8" sqref="A8:D8"/>
    </sheetView>
  </sheetViews>
  <sheetFormatPr defaultRowHeight="15"/>
  <cols>
    <col min="1" max="1" width="8.7109375" style="37" customWidth="1"/>
    <col min="2" max="2" width="13.7109375" style="37" bestFit="1" customWidth="1"/>
    <col min="3" max="3" width="12.140625" style="37" bestFit="1" customWidth="1"/>
    <col min="4" max="4" width="23.7109375" style="37" customWidth="1"/>
    <col min="5" max="5" width="13.28515625" style="37" customWidth="1"/>
    <col min="6" max="6" width="13.7109375" style="37" customWidth="1"/>
    <col min="7" max="7" width="15" style="37" customWidth="1"/>
    <col min="8" max="16384" width="9.140625" style="37"/>
  </cols>
  <sheetData>
    <row r="1" spans="1:11" ht="15.75">
      <c r="A1" s="28" t="s">
        <v>33</v>
      </c>
      <c r="B1" s="29"/>
      <c r="C1" s="2"/>
      <c r="D1" s="2"/>
      <c r="E1" s="2"/>
      <c r="F1" s="2"/>
      <c r="G1" s="2"/>
      <c r="H1" s="2"/>
      <c r="I1" s="2"/>
      <c r="J1" s="2"/>
      <c r="K1" s="2"/>
    </row>
    <row r="2" spans="1:11" ht="15.75" thickBot="1"/>
    <row r="3" spans="1:11" ht="30.75" thickBot="1">
      <c r="A3" s="452" t="s">
        <v>37</v>
      </c>
      <c r="B3" s="453"/>
      <c r="C3" s="453"/>
      <c r="D3" s="453"/>
      <c r="E3" s="38" t="s">
        <v>34</v>
      </c>
      <c r="F3" s="38" t="s">
        <v>35</v>
      </c>
      <c r="G3" s="39" t="s">
        <v>36</v>
      </c>
      <c r="H3" s="40"/>
      <c r="I3" s="40"/>
      <c r="J3" s="40"/>
    </row>
    <row r="4" spans="1:11">
      <c r="A4" s="41" t="s">
        <v>269</v>
      </c>
      <c r="B4" s="450" t="s">
        <v>268</v>
      </c>
      <c r="C4" s="451"/>
      <c r="D4" s="451"/>
      <c r="E4" s="6">
        <v>4531937.9000000004</v>
      </c>
      <c r="F4" s="6">
        <f>G4-E4</f>
        <v>-54612</v>
      </c>
      <c r="G4" s="246">
        <v>4477325.9000000004</v>
      </c>
    </row>
    <row r="5" spans="1:11" ht="15" customHeight="1">
      <c r="A5" s="41" t="s">
        <v>271</v>
      </c>
      <c r="B5" s="450" t="s">
        <v>270</v>
      </c>
      <c r="C5" s="451"/>
      <c r="D5" s="451"/>
      <c r="E5" s="6">
        <v>1271072.8899999999</v>
      </c>
      <c r="F5" s="6">
        <f t="shared" ref="F5:F8" si="0">G5-E5</f>
        <v>260242</v>
      </c>
      <c r="G5" s="246">
        <v>1531314.89</v>
      </c>
    </row>
    <row r="6" spans="1:11" ht="15" customHeight="1">
      <c r="A6" s="41" t="s">
        <v>273</v>
      </c>
      <c r="B6" s="450" t="s">
        <v>272</v>
      </c>
      <c r="C6" s="451"/>
      <c r="D6" s="451"/>
      <c r="E6" s="6">
        <v>3558045.85</v>
      </c>
      <c r="F6" s="6">
        <f t="shared" si="0"/>
        <v>424980</v>
      </c>
      <c r="G6" s="246">
        <v>3983025.85</v>
      </c>
    </row>
    <row r="7" spans="1:11" ht="15.75" customHeight="1" thickBot="1">
      <c r="A7" s="42" t="s">
        <v>275</v>
      </c>
      <c r="B7" s="440" t="s">
        <v>274</v>
      </c>
      <c r="C7" s="441"/>
      <c r="D7" s="441"/>
      <c r="E7" s="13">
        <v>664393.32999999996</v>
      </c>
      <c r="F7" s="13">
        <f t="shared" si="0"/>
        <v>-235239.99999999994</v>
      </c>
      <c r="G7" s="247">
        <v>429153.33</v>
      </c>
    </row>
    <row r="8" spans="1:11" ht="15.75" thickBot="1">
      <c r="A8" s="442" t="s">
        <v>297</v>
      </c>
      <c r="B8" s="443"/>
      <c r="C8" s="443"/>
      <c r="D8" s="444"/>
      <c r="E8" s="248">
        <f>SUM(E4:E7)</f>
        <v>10025449.970000001</v>
      </c>
      <c r="F8" s="249">
        <f t="shared" si="0"/>
        <v>395370</v>
      </c>
      <c r="G8" s="250">
        <f>SUM(G4:G7)</f>
        <v>10420819.970000001</v>
      </c>
    </row>
    <row r="9" spans="1:11" ht="15.75" thickBot="1">
      <c r="A9" s="445" t="s">
        <v>276</v>
      </c>
      <c r="B9" s="446"/>
      <c r="C9" s="446"/>
      <c r="D9" s="446"/>
      <c r="E9" s="446"/>
      <c r="F9" s="446"/>
      <c r="G9" s="447"/>
    </row>
    <row r="10" spans="1:11">
      <c r="A10" s="43" t="s">
        <v>278</v>
      </c>
      <c r="B10" s="448" t="s">
        <v>277</v>
      </c>
      <c r="C10" s="449"/>
      <c r="D10" s="449"/>
      <c r="E10" s="10">
        <v>146807649.88</v>
      </c>
      <c r="F10" s="6">
        <f>G10-E10</f>
        <v>1781751.7300000191</v>
      </c>
      <c r="G10" s="251">
        <v>148589401.61000001</v>
      </c>
    </row>
    <row r="11" spans="1:11" ht="15" customHeight="1">
      <c r="A11" s="41" t="s">
        <v>280</v>
      </c>
      <c r="B11" s="450" t="s">
        <v>279</v>
      </c>
      <c r="C11" s="451"/>
      <c r="D11" s="451"/>
      <c r="E11" s="6">
        <v>618070</v>
      </c>
      <c r="F11" s="6">
        <f t="shared" ref="F11:F17" si="1">G11-E11</f>
        <v>0</v>
      </c>
      <c r="G11" s="246">
        <v>618070</v>
      </c>
    </row>
    <row r="12" spans="1:11">
      <c r="A12" s="41" t="s">
        <v>282</v>
      </c>
      <c r="B12" s="450" t="s">
        <v>281</v>
      </c>
      <c r="C12" s="451"/>
      <c r="D12" s="451"/>
      <c r="E12" s="6">
        <v>679597194.73000002</v>
      </c>
      <c r="F12" s="6">
        <f t="shared" si="1"/>
        <v>11740877.309999943</v>
      </c>
      <c r="G12" s="246">
        <v>691338072.03999996</v>
      </c>
    </row>
    <row r="13" spans="1:11" ht="15" customHeight="1">
      <c r="A13" s="41" t="s">
        <v>284</v>
      </c>
      <c r="B13" s="450" t="s">
        <v>283</v>
      </c>
      <c r="C13" s="451"/>
      <c r="D13" s="451"/>
      <c r="E13" s="6">
        <v>46954700.299999997</v>
      </c>
      <c r="F13" s="6">
        <f t="shared" si="1"/>
        <v>1536906.5</v>
      </c>
      <c r="G13" s="246">
        <v>48491606.799999997</v>
      </c>
    </row>
    <row r="14" spans="1:11" ht="15" customHeight="1">
      <c r="A14" s="41" t="s">
        <v>286</v>
      </c>
      <c r="B14" s="450" t="s">
        <v>285</v>
      </c>
      <c r="C14" s="451"/>
      <c r="D14" s="451"/>
      <c r="E14" s="6">
        <v>18898995.030000001</v>
      </c>
      <c r="F14" s="6">
        <f t="shared" si="1"/>
        <v>470419.68999999762</v>
      </c>
      <c r="G14" s="246">
        <v>19369414.719999999</v>
      </c>
    </row>
    <row r="15" spans="1:11" ht="15" customHeight="1">
      <c r="A15" s="41" t="s">
        <v>288</v>
      </c>
      <c r="B15" s="450" t="s">
        <v>287</v>
      </c>
      <c r="C15" s="451"/>
      <c r="D15" s="451"/>
      <c r="E15" s="6">
        <v>51587164.450000003</v>
      </c>
      <c r="F15" s="6">
        <f t="shared" si="1"/>
        <v>17533349.319999993</v>
      </c>
      <c r="G15" s="246">
        <v>69120513.769999996</v>
      </c>
    </row>
    <row r="16" spans="1:11" ht="15.75" customHeight="1" thickBot="1">
      <c r="A16" s="42" t="s">
        <v>290</v>
      </c>
      <c r="B16" s="440" t="s">
        <v>289</v>
      </c>
      <c r="C16" s="441"/>
      <c r="D16" s="441"/>
      <c r="E16" s="13">
        <v>1549176.9</v>
      </c>
      <c r="F16" s="13">
        <f t="shared" si="1"/>
        <v>-608678.28999999992</v>
      </c>
      <c r="G16" s="247">
        <v>940498.61</v>
      </c>
    </row>
    <row r="17" spans="1:7" ht="15.75" thickBot="1">
      <c r="A17" s="442" t="s">
        <v>298</v>
      </c>
      <c r="B17" s="443"/>
      <c r="C17" s="443"/>
      <c r="D17" s="444"/>
      <c r="E17" s="248">
        <f>SUM(E10:E16)</f>
        <v>946012951.28999996</v>
      </c>
      <c r="F17" s="249">
        <f t="shared" si="1"/>
        <v>32454626.25999999</v>
      </c>
      <c r="G17" s="250">
        <f>SUM(G10:G16)</f>
        <v>978467577.54999995</v>
      </c>
    </row>
    <row r="18" spans="1:7" ht="15.75" thickBot="1">
      <c r="A18" s="435" t="s">
        <v>38</v>
      </c>
      <c r="B18" s="436"/>
      <c r="C18" s="436"/>
      <c r="D18" s="436"/>
      <c r="E18" s="436"/>
      <c r="F18" s="436"/>
      <c r="G18" s="437"/>
    </row>
    <row r="19" spans="1:7" ht="15" customHeight="1">
      <c r="A19" s="44" t="s">
        <v>292</v>
      </c>
      <c r="B19" s="438" t="s">
        <v>291</v>
      </c>
      <c r="C19" s="439"/>
      <c r="D19" s="439"/>
      <c r="E19" s="14">
        <v>8748000</v>
      </c>
      <c r="F19" s="14">
        <f>G19-E19</f>
        <v>0</v>
      </c>
      <c r="G19" s="252">
        <v>8748000</v>
      </c>
    </row>
    <row r="20" spans="1:7" ht="15.75" customHeight="1" thickBot="1">
      <c r="A20" s="42" t="s">
        <v>294</v>
      </c>
      <c r="B20" s="440" t="s">
        <v>293</v>
      </c>
      <c r="C20" s="441"/>
      <c r="D20" s="441"/>
      <c r="E20" s="13">
        <v>1622000</v>
      </c>
      <c r="F20" s="13">
        <f t="shared" ref="F20:F21" si="2">G20-E20</f>
        <v>0</v>
      </c>
      <c r="G20" s="247">
        <v>1622000</v>
      </c>
    </row>
    <row r="21" spans="1:7" ht="15.75" thickBot="1">
      <c r="A21" s="442" t="s">
        <v>299</v>
      </c>
      <c r="B21" s="443"/>
      <c r="C21" s="443"/>
      <c r="D21" s="444"/>
      <c r="E21" s="253">
        <f>SUM(E19:E20)</f>
        <v>10370000</v>
      </c>
      <c r="F21" s="249">
        <f t="shared" si="2"/>
        <v>0</v>
      </c>
      <c r="G21" s="254">
        <f>SUM(G19:G20)</f>
        <v>10370000</v>
      </c>
    </row>
    <row r="22" spans="1:7" s="47" customFormat="1" ht="15.75" thickBot="1">
      <c r="A22" s="16"/>
      <c r="B22" s="16"/>
      <c r="C22" s="16"/>
      <c r="D22" s="16"/>
      <c r="E22" s="46"/>
      <c r="F22" s="17"/>
      <c r="G22" s="46"/>
    </row>
    <row r="23" spans="1:7" ht="15.75" thickBot="1">
      <c r="A23" s="445" t="s">
        <v>39</v>
      </c>
      <c r="B23" s="446"/>
      <c r="C23" s="446"/>
      <c r="D23" s="446"/>
      <c r="E23" s="446"/>
      <c r="F23" s="446"/>
      <c r="G23" s="447"/>
    </row>
    <row r="24" spans="1:7" ht="15" customHeight="1">
      <c r="A24" s="48" t="s">
        <v>300</v>
      </c>
      <c r="B24" s="450" t="s">
        <v>301</v>
      </c>
      <c r="C24" s="451"/>
      <c r="D24" s="451"/>
      <c r="E24" s="6">
        <v>2804950.8</v>
      </c>
      <c r="F24" s="6">
        <f>G24-E24</f>
        <v>380453</v>
      </c>
      <c r="G24" s="246">
        <v>3185403.8</v>
      </c>
    </row>
    <row r="25" spans="1:7" ht="15" customHeight="1">
      <c r="A25" s="48" t="s">
        <v>302</v>
      </c>
      <c r="B25" s="450" t="s">
        <v>303</v>
      </c>
      <c r="C25" s="451"/>
      <c r="D25" s="451"/>
      <c r="E25" s="6">
        <v>1271072.8899999999</v>
      </c>
      <c r="F25" s="6">
        <f t="shared" ref="F25:F27" si="3">G25-E25</f>
        <v>260242</v>
      </c>
      <c r="G25" s="246">
        <v>1531314.89</v>
      </c>
    </row>
    <row r="26" spans="1:7" ht="15.75" customHeight="1" thickBot="1">
      <c r="A26" s="48" t="s">
        <v>304</v>
      </c>
      <c r="B26" s="450" t="s">
        <v>305</v>
      </c>
      <c r="C26" s="451"/>
      <c r="D26" s="451"/>
      <c r="E26" s="6">
        <v>1911019</v>
      </c>
      <c r="F26" s="6">
        <f t="shared" si="3"/>
        <v>118603</v>
      </c>
      <c r="G26" s="246">
        <v>2029622</v>
      </c>
    </row>
    <row r="27" spans="1:7" ht="15.75" thickBot="1">
      <c r="A27" s="442" t="s">
        <v>297</v>
      </c>
      <c r="B27" s="443"/>
      <c r="C27" s="443"/>
      <c r="D27" s="444"/>
      <c r="E27" s="248">
        <f>SUM(E24:E26)</f>
        <v>5987042.6899999995</v>
      </c>
      <c r="F27" s="249">
        <f t="shared" si="3"/>
        <v>759298</v>
      </c>
      <c r="G27" s="250">
        <f>SUM(G24:G26)</f>
        <v>6746340.6899999995</v>
      </c>
    </row>
    <row r="28" spans="1:7" ht="15.75" customHeight="1" thickBot="1">
      <c r="A28" s="445" t="s">
        <v>40</v>
      </c>
      <c r="B28" s="446"/>
      <c r="C28" s="446"/>
      <c r="D28" s="446"/>
      <c r="E28" s="446"/>
      <c r="F28" s="446"/>
      <c r="G28" s="447"/>
    </row>
    <row r="29" spans="1:7">
      <c r="A29" s="48" t="s">
        <v>306</v>
      </c>
      <c r="B29" s="450" t="s">
        <v>307</v>
      </c>
      <c r="C29" s="451"/>
      <c r="D29" s="451"/>
      <c r="E29" s="6">
        <v>296792670.89999998</v>
      </c>
      <c r="F29" s="6">
        <f t="shared" ref="F29:F32" si="4">G29-E29</f>
        <v>9541957.1000000238</v>
      </c>
      <c r="G29" s="246">
        <v>306334628</v>
      </c>
    </row>
    <row r="30" spans="1:7" ht="15" customHeight="1">
      <c r="A30" s="48" t="s">
        <v>308</v>
      </c>
      <c r="B30" s="450" t="s">
        <v>309</v>
      </c>
      <c r="C30" s="451"/>
      <c r="D30" s="451"/>
      <c r="E30" s="6">
        <v>24714409.300000001</v>
      </c>
      <c r="F30" s="6">
        <f t="shared" si="4"/>
        <v>2609782</v>
      </c>
      <c r="G30" s="246">
        <v>27324191.300000001</v>
      </c>
    </row>
    <row r="31" spans="1:7" ht="15" customHeight="1" thickBot="1">
      <c r="A31" s="48" t="s">
        <v>311</v>
      </c>
      <c r="B31" s="450" t="s">
        <v>310</v>
      </c>
      <c r="C31" s="451"/>
      <c r="D31" s="451"/>
      <c r="E31" s="6">
        <v>18898995.030000001</v>
      </c>
      <c r="F31" s="6">
        <f t="shared" si="4"/>
        <v>470419.68999999762</v>
      </c>
      <c r="G31" s="246">
        <v>19369414.719999999</v>
      </c>
    </row>
    <row r="32" spans="1:7" ht="15.75" customHeight="1" thickBot="1">
      <c r="A32" s="442" t="s">
        <v>298</v>
      </c>
      <c r="B32" s="443"/>
      <c r="C32" s="443"/>
      <c r="D32" s="444"/>
      <c r="E32" s="248">
        <f>SUM(E29:E31)</f>
        <v>340406075.23000002</v>
      </c>
      <c r="F32" s="249">
        <f t="shared" si="4"/>
        <v>12622158.789999962</v>
      </c>
      <c r="G32" s="250">
        <f>SUM(G29:G31)</f>
        <v>353028234.01999998</v>
      </c>
    </row>
    <row r="34" spans="1:7" ht="42" customHeight="1">
      <c r="A34" s="434" t="s">
        <v>582</v>
      </c>
      <c r="B34" s="434"/>
      <c r="C34" s="434"/>
      <c r="D34" s="434"/>
      <c r="E34" s="434"/>
      <c r="F34" s="434"/>
      <c r="G34" s="434"/>
    </row>
    <row r="36" spans="1:7" ht="18.75">
      <c r="A36" s="1" t="s">
        <v>335</v>
      </c>
      <c r="D36" s="314"/>
    </row>
    <row r="37" spans="1:7" ht="15.75" thickBot="1"/>
    <row r="38" spans="1:7" ht="15.75" thickBot="1">
      <c r="A38" s="435" t="s">
        <v>340</v>
      </c>
      <c r="B38" s="436"/>
      <c r="C38" s="436"/>
      <c r="D38" s="436"/>
      <c r="E38" s="436"/>
      <c r="F38" s="436"/>
      <c r="G38" s="437"/>
    </row>
    <row r="39" spans="1:7" ht="15" customHeight="1">
      <c r="A39" s="44">
        <v>112</v>
      </c>
      <c r="B39" s="438" t="s">
        <v>341</v>
      </c>
      <c r="C39" s="439"/>
      <c r="D39" s="439"/>
      <c r="E39" s="14">
        <v>1533568.49</v>
      </c>
      <c r="F39" s="14">
        <f>G39-E39</f>
        <v>-165912.12999999989</v>
      </c>
      <c r="G39" s="252">
        <v>1367656.36</v>
      </c>
    </row>
    <row r="40" spans="1:7" ht="15.75" customHeight="1" thickBot="1">
      <c r="A40" s="42">
        <v>132</v>
      </c>
      <c r="B40" s="440" t="s">
        <v>342</v>
      </c>
      <c r="C40" s="441"/>
      <c r="D40" s="441"/>
      <c r="E40" s="13">
        <v>801241.51</v>
      </c>
      <c r="F40" s="13">
        <f t="shared" ref="F40:F41" si="5">G40-E40</f>
        <v>-57422.930000000051</v>
      </c>
      <c r="G40" s="247">
        <v>743818.58</v>
      </c>
    </row>
    <row r="41" spans="1:7" ht="15.75" customHeight="1" thickBot="1">
      <c r="A41" s="442" t="s">
        <v>299</v>
      </c>
      <c r="B41" s="443"/>
      <c r="C41" s="443"/>
      <c r="D41" s="444"/>
      <c r="E41" s="253">
        <f>SUM(E39:E40)</f>
        <v>2334810</v>
      </c>
      <c r="F41" s="249">
        <f t="shared" si="5"/>
        <v>-223335.06000000006</v>
      </c>
      <c r="G41" s="254">
        <f>SUM(G39:G40)</f>
        <v>2111474.94</v>
      </c>
    </row>
  </sheetData>
  <mergeCells count="34">
    <mergeCell ref="A32:D32"/>
    <mergeCell ref="B29:D29"/>
    <mergeCell ref="B30:D30"/>
    <mergeCell ref="B31:D31"/>
    <mergeCell ref="A23:G23"/>
    <mergeCell ref="B24:D24"/>
    <mergeCell ref="B25:D25"/>
    <mergeCell ref="B26:D26"/>
    <mergeCell ref="A27:D27"/>
    <mergeCell ref="A28:G28"/>
    <mergeCell ref="A3:D3"/>
    <mergeCell ref="B4:D4"/>
    <mergeCell ref="B5:D5"/>
    <mergeCell ref="B6:D6"/>
    <mergeCell ref="B7:D7"/>
    <mergeCell ref="A8:D8"/>
    <mergeCell ref="A9:G9"/>
    <mergeCell ref="A21:D21"/>
    <mergeCell ref="B10:D10"/>
    <mergeCell ref="B11:D11"/>
    <mergeCell ref="B12:D12"/>
    <mergeCell ref="B13:D13"/>
    <mergeCell ref="B14:D14"/>
    <mergeCell ref="B15:D15"/>
    <mergeCell ref="B16:D16"/>
    <mergeCell ref="A17:D17"/>
    <mergeCell ref="A18:G18"/>
    <mergeCell ref="B19:D19"/>
    <mergeCell ref="B20:D20"/>
    <mergeCell ref="A34:G34"/>
    <mergeCell ref="A38:G38"/>
    <mergeCell ref="B39:D39"/>
    <mergeCell ref="B40:D40"/>
    <mergeCell ref="A41:D41"/>
  </mergeCells>
  <printOptions horizontalCentered="1"/>
  <pageMargins left="0.70866141732283472" right="0.70866141732283472" top="0.78740157480314965" bottom="0.78740157480314965" header="0.31496062992125984" footer="0.31496062992125984"/>
  <pageSetup paperSize="9" scale="70" fitToHeight="0" orientation="portrait" r:id="rId1"/>
  <headerFooter>
    <oddHeader>&amp;L&amp;G&amp;R&amp;"-,Tučné"Město Kostelec nad Orlicí&amp;"-,Obyčejné"
Palackého náměstí 38, 517 41 Kostelec nad Orlicí
IČO 00274968</oddHeader>
    <oddFooter>&amp;C&amp;P</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1"/>
  <sheetViews>
    <sheetView view="pageLayout" zoomScaleNormal="100" workbookViewId="0">
      <selection activeCell="A3" sqref="A3:D3"/>
    </sheetView>
  </sheetViews>
  <sheetFormatPr defaultRowHeight="15"/>
  <cols>
    <col min="1" max="1" width="8.42578125" style="37" customWidth="1"/>
    <col min="2" max="2" width="13.7109375" style="37" bestFit="1" customWidth="1"/>
    <col min="3" max="3" width="12.140625" style="37" bestFit="1" customWidth="1"/>
    <col min="4" max="4" width="20.7109375" style="37" customWidth="1"/>
    <col min="5" max="5" width="14.5703125" style="37" customWidth="1"/>
    <col min="6" max="6" width="15" style="37" customWidth="1"/>
    <col min="7" max="7" width="14.85546875" style="37" customWidth="1"/>
    <col min="8" max="16384" width="9.140625" style="37"/>
  </cols>
  <sheetData>
    <row r="1" spans="1:9" ht="15.75">
      <c r="A1" s="28" t="s">
        <v>336</v>
      </c>
      <c r="B1" s="29"/>
      <c r="C1" s="29"/>
      <c r="D1" s="29"/>
      <c r="E1" s="29"/>
      <c r="F1" s="29"/>
      <c r="G1" s="29"/>
      <c r="H1" s="2"/>
      <c r="I1" s="2"/>
    </row>
    <row r="2" spans="1:9" ht="15.75" thickBot="1"/>
    <row r="3" spans="1:9" ht="15.75" thickBot="1">
      <c r="A3" s="452" t="s">
        <v>41</v>
      </c>
      <c r="B3" s="453"/>
      <c r="C3" s="453"/>
      <c r="D3" s="453"/>
      <c r="E3" s="38" t="s">
        <v>34</v>
      </c>
      <c r="F3" s="38" t="s">
        <v>35</v>
      </c>
      <c r="G3" s="39" t="s">
        <v>36</v>
      </c>
      <c r="H3" s="40"/>
      <c r="I3" s="40"/>
    </row>
    <row r="4" spans="1:9">
      <c r="A4" s="44">
        <v>311</v>
      </c>
      <c r="B4" s="438" t="s">
        <v>312</v>
      </c>
      <c r="C4" s="439"/>
      <c r="D4" s="439"/>
      <c r="E4" s="14">
        <v>8283851.1299999999</v>
      </c>
      <c r="F4" s="14">
        <f>G4-E4</f>
        <v>-6395057.1699999999</v>
      </c>
      <c r="G4" s="252">
        <v>1888793.96</v>
      </c>
    </row>
    <row r="5" spans="1:9" ht="15" customHeight="1">
      <c r="A5" s="41">
        <v>314</v>
      </c>
      <c r="B5" s="450" t="s">
        <v>313</v>
      </c>
      <c r="C5" s="451"/>
      <c r="D5" s="451"/>
      <c r="E5" s="6">
        <v>1429466.14</v>
      </c>
      <c r="F5" s="6">
        <f t="shared" ref="F5:F16" si="0">G5-E5</f>
        <v>1375274.5510000002</v>
      </c>
      <c r="G5" s="246">
        <v>2804740.6910000001</v>
      </c>
    </row>
    <row r="6" spans="1:9" ht="15" customHeight="1">
      <c r="A6" s="41">
        <v>315</v>
      </c>
      <c r="B6" s="450" t="s">
        <v>314</v>
      </c>
      <c r="C6" s="451"/>
      <c r="D6" s="451"/>
      <c r="E6" s="6">
        <v>7148474.2999999998</v>
      </c>
      <c r="F6" s="6">
        <f t="shared" si="0"/>
        <v>-494867.83999999985</v>
      </c>
      <c r="G6" s="246">
        <v>6653606.46</v>
      </c>
    </row>
    <row r="7" spans="1:9" ht="15.75" customHeight="1">
      <c r="A7" s="42">
        <v>335</v>
      </c>
      <c r="B7" s="440" t="s">
        <v>315</v>
      </c>
      <c r="C7" s="441"/>
      <c r="D7" s="441"/>
      <c r="E7" s="13">
        <v>24493</v>
      </c>
      <c r="F7" s="13">
        <f t="shared" si="0"/>
        <v>-2558</v>
      </c>
      <c r="G7" s="247">
        <v>21935</v>
      </c>
    </row>
    <row r="8" spans="1:9" ht="15.75" customHeight="1">
      <c r="A8" s="42">
        <v>344</v>
      </c>
      <c r="B8" s="454" t="s">
        <v>316</v>
      </c>
      <c r="C8" s="455"/>
      <c r="D8" s="456"/>
      <c r="E8" s="13">
        <v>700</v>
      </c>
      <c r="F8" s="13">
        <f t="shared" si="0"/>
        <v>-700</v>
      </c>
      <c r="G8" s="247">
        <v>0</v>
      </c>
    </row>
    <row r="9" spans="1:9" ht="15.75" customHeight="1">
      <c r="A9" s="42">
        <v>346</v>
      </c>
      <c r="B9" s="454" t="s">
        <v>518</v>
      </c>
      <c r="C9" s="455"/>
      <c r="D9" s="456"/>
      <c r="E9" s="13">
        <v>861263</v>
      </c>
      <c r="F9" s="13">
        <f t="shared" si="0"/>
        <v>-861263</v>
      </c>
      <c r="G9" s="247">
        <v>0</v>
      </c>
    </row>
    <row r="10" spans="1:9" ht="15.75" customHeight="1">
      <c r="A10" s="41">
        <v>348</v>
      </c>
      <c r="B10" s="454" t="s">
        <v>317</v>
      </c>
      <c r="C10" s="455"/>
      <c r="D10" s="456"/>
      <c r="E10" s="6">
        <v>17240</v>
      </c>
      <c r="F10" s="13">
        <f t="shared" si="0"/>
        <v>46515</v>
      </c>
      <c r="G10" s="246">
        <v>63755</v>
      </c>
    </row>
    <row r="11" spans="1:9" ht="15.75" customHeight="1">
      <c r="A11" s="41">
        <v>373</v>
      </c>
      <c r="B11" s="454" t="s">
        <v>318</v>
      </c>
      <c r="C11" s="455"/>
      <c r="D11" s="456"/>
      <c r="E11" s="6">
        <v>0</v>
      </c>
      <c r="F11" s="13">
        <f t="shared" si="0"/>
        <v>3355851</v>
      </c>
      <c r="G11" s="246">
        <v>3355851</v>
      </c>
    </row>
    <row r="12" spans="1:9" ht="15.75" customHeight="1">
      <c r="A12" s="41">
        <v>381</v>
      </c>
      <c r="B12" s="454" t="s">
        <v>319</v>
      </c>
      <c r="C12" s="455"/>
      <c r="D12" s="456"/>
      <c r="E12" s="6">
        <v>439649.18</v>
      </c>
      <c r="F12" s="13">
        <f t="shared" si="0"/>
        <v>675844.41000000015</v>
      </c>
      <c r="G12" s="246">
        <v>1115493.5900000001</v>
      </c>
    </row>
    <row r="13" spans="1:9" ht="15.75" customHeight="1">
      <c r="A13" s="41">
        <v>385</v>
      </c>
      <c r="B13" s="454" t="s">
        <v>320</v>
      </c>
      <c r="C13" s="455"/>
      <c r="D13" s="456"/>
      <c r="E13" s="6">
        <v>7519.53</v>
      </c>
      <c r="F13" s="13">
        <f t="shared" si="0"/>
        <v>464.10000000000036</v>
      </c>
      <c r="G13" s="246">
        <v>7983.63</v>
      </c>
    </row>
    <row r="14" spans="1:9">
      <c r="A14" s="41">
        <v>388</v>
      </c>
      <c r="B14" s="454" t="s">
        <v>321</v>
      </c>
      <c r="C14" s="455"/>
      <c r="D14" s="456"/>
      <c r="E14" s="6">
        <v>8276553.4699999997</v>
      </c>
      <c r="F14" s="13">
        <f t="shared" si="0"/>
        <v>3797106.9100000011</v>
      </c>
      <c r="G14" s="246">
        <v>12073660.380000001</v>
      </c>
    </row>
    <row r="15" spans="1:9" ht="15.75" thickBot="1">
      <c r="A15" s="42">
        <v>377</v>
      </c>
      <c r="B15" s="457" t="s">
        <v>322</v>
      </c>
      <c r="C15" s="458"/>
      <c r="D15" s="459"/>
      <c r="E15" s="13">
        <v>903575.14</v>
      </c>
      <c r="F15" s="13">
        <f t="shared" si="0"/>
        <v>-130592.44000000006</v>
      </c>
      <c r="G15" s="247">
        <v>772982.7</v>
      </c>
    </row>
    <row r="16" spans="1:9" ht="15.75" thickBot="1">
      <c r="A16" s="442" t="s">
        <v>323</v>
      </c>
      <c r="B16" s="443"/>
      <c r="C16" s="443"/>
      <c r="D16" s="444"/>
      <c r="E16" s="248">
        <f>SUM(E4:E14)</f>
        <v>26489209.75</v>
      </c>
      <c r="F16" s="249">
        <f t="shared" si="0"/>
        <v>2269592.6610000022</v>
      </c>
      <c r="G16" s="250">
        <f>SUM(G4:G15)</f>
        <v>28758802.411000002</v>
      </c>
    </row>
    <row r="17" spans="1:9" ht="15" customHeight="1" thickBot="1">
      <c r="A17" s="445" t="s">
        <v>42</v>
      </c>
      <c r="B17" s="446"/>
      <c r="C17" s="446"/>
      <c r="D17" s="446"/>
      <c r="E17" s="446"/>
      <c r="F17" s="446"/>
      <c r="G17" s="447"/>
    </row>
    <row r="18" spans="1:9">
      <c r="A18" s="43">
        <v>462</v>
      </c>
      <c r="B18" s="448" t="s">
        <v>519</v>
      </c>
      <c r="C18" s="449"/>
      <c r="D18" s="449"/>
      <c r="E18" s="10">
        <v>224948</v>
      </c>
      <c r="F18" s="6">
        <f>G18-E18</f>
        <v>-100000</v>
      </c>
      <c r="G18" s="251">
        <v>124948</v>
      </c>
    </row>
    <row r="19" spans="1:9" ht="15" customHeight="1">
      <c r="A19" s="41">
        <v>465</v>
      </c>
      <c r="B19" s="450" t="s">
        <v>295</v>
      </c>
      <c r="C19" s="451"/>
      <c r="D19" s="451"/>
      <c r="E19" s="6">
        <v>1639570.71</v>
      </c>
      <c r="F19" s="6">
        <f t="shared" ref="F19:F21" si="1">G19-E19</f>
        <v>7605142.0000000009</v>
      </c>
      <c r="G19" s="246">
        <v>9244712.7100000009</v>
      </c>
    </row>
    <row r="20" spans="1:9" ht="15" customHeight="1" thickBot="1">
      <c r="A20" s="41">
        <v>469</v>
      </c>
      <c r="B20" s="450" t="s">
        <v>296</v>
      </c>
      <c r="C20" s="451"/>
      <c r="D20" s="451"/>
      <c r="E20" s="6">
        <v>2184678.2000000002</v>
      </c>
      <c r="F20" s="6">
        <f t="shared" si="1"/>
        <v>2381526.3899999997</v>
      </c>
      <c r="G20" s="246">
        <v>4566204.59</v>
      </c>
    </row>
    <row r="21" spans="1:9" ht="15.75" thickBot="1">
      <c r="A21" s="442" t="s">
        <v>298</v>
      </c>
      <c r="B21" s="443"/>
      <c r="C21" s="443"/>
      <c r="D21" s="444"/>
      <c r="E21" s="248">
        <f>SUM(E18:E20)</f>
        <v>4049196.91</v>
      </c>
      <c r="F21" s="249">
        <f t="shared" si="1"/>
        <v>9886668.3900000006</v>
      </c>
      <c r="G21" s="250">
        <f>SUM(G18:G20)</f>
        <v>13935865.300000001</v>
      </c>
    </row>
    <row r="22" spans="1:9" ht="15.75" thickBot="1">
      <c r="B22" s="49"/>
      <c r="C22" s="49"/>
      <c r="D22" s="49"/>
    </row>
    <row r="23" spans="1:9" ht="15.75" thickBot="1">
      <c r="A23" s="445" t="s">
        <v>328</v>
      </c>
      <c r="B23" s="446"/>
      <c r="C23" s="446"/>
      <c r="D23" s="446"/>
      <c r="E23" s="446"/>
      <c r="F23" s="446"/>
      <c r="G23" s="447"/>
    </row>
    <row r="24" spans="1:9">
      <c r="A24" s="48" t="s">
        <v>324</v>
      </c>
      <c r="B24" s="450" t="s">
        <v>325</v>
      </c>
      <c r="C24" s="451"/>
      <c r="D24" s="451"/>
      <c r="E24" s="6">
        <v>127956.88</v>
      </c>
      <c r="F24" s="6">
        <f>G24-E24</f>
        <v>481543.64</v>
      </c>
      <c r="G24" s="246">
        <v>609500.52</v>
      </c>
    </row>
    <row r="25" spans="1:9">
      <c r="A25" s="48" t="s">
        <v>326</v>
      </c>
      <c r="B25" s="450" t="s">
        <v>520</v>
      </c>
      <c r="C25" s="451"/>
      <c r="D25" s="451"/>
      <c r="E25" s="6">
        <v>4136636.47</v>
      </c>
      <c r="F25" s="6">
        <f t="shared" ref="F25:F27" si="2">G25-E25</f>
        <v>549572.41999999946</v>
      </c>
      <c r="G25" s="246">
        <v>4686208.8899999997</v>
      </c>
    </row>
    <row r="26" spans="1:9" ht="15.75" thickBot="1">
      <c r="A26" s="50" t="s">
        <v>333</v>
      </c>
      <c r="B26" s="460" t="s">
        <v>334</v>
      </c>
      <c r="C26" s="461"/>
      <c r="D26" s="462"/>
      <c r="E26" s="255">
        <v>505076.8</v>
      </c>
      <c r="F26" s="6">
        <f t="shared" si="2"/>
        <v>-505076.8</v>
      </c>
      <c r="G26" s="256">
        <v>0</v>
      </c>
    </row>
    <row r="27" spans="1:9" ht="15.75" thickBot="1">
      <c r="A27" s="442" t="s">
        <v>327</v>
      </c>
      <c r="B27" s="443"/>
      <c r="C27" s="443"/>
      <c r="D27" s="444"/>
      <c r="E27" s="248">
        <f>SUM(E24:E25)</f>
        <v>4264593.3500000006</v>
      </c>
      <c r="F27" s="249">
        <f t="shared" si="2"/>
        <v>1031116.0599999996</v>
      </c>
      <c r="G27" s="250">
        <f>SUM(G24:G25)</f>
        <v>5295709.41</v>
      </c>
    </row>
    <row r="28" spans="1:9" ht="15.75" customHeight="1" thickBot="1">
      <c r="A28" s="445" t="s">
        <v>329</v>
      </c>
      <c r="B28" s="446"/>
      <c r="C28" s="446"/>
      <c r="D28" s="446"/>
      <c r="E28" s="446"/>
      <c r="F28" s="446"/>
      <c r="G28" s="447"/>
      <c r="H28" s="2"/>
      <c r="I28" s="2"/>
    </row>
    <row r="29" spans="1:9" ht="15.75" thickBot="1">
      <c r="A29" s="48" t="s">
        <v>331</v>
      </c>
      <c r="B29" s="450" t="s">
        <v>332</v>
      </c>
      <c r="C29" s="451"/>
      <c r="D29" s="451"/>
      <c r="E29" s="6">
        <v>617366.76</v>
      </c>
      <c r="F29" s="6">
        <f t="shared" ref="F29:F30" si="3">G29-E29</f>
        <v>0</v>
      </c>
      <c r="G29" s="246">
        <v>617366.76</v>
      </c>
    </row>
    <row r="30" spans="1:9" ht="15.75" customHeight="1" thickBot="1">
      <c r="A30" s="442" t="s">
        <v>330</v>
      </c>
      <c r="B30" s="443"/>
      <c r="C30" s="443"/>
      <c r="D30" s="444"/>
      <c r="E30" s="248">
        <f>SUM(E29:E29)</f>
        <v>617366.76</v>
      </c>
      <c r="F30" s="249">
        <f t="shared" si="3"/>
        <v>0</v>
      </c>
      <c r="G30" s="250">
        <f>SUM(G29:G29)</f>
        <v>617366.76</v>
      </c>
    </row>
    <row r="31" spans="1:9" ht="15.75" customHeight="1">
      <c r="A31" s="18"/>
      <c r="B31" s="18"/>
      <c r="C31" s="18"/>
      <c r="D31" s="18"/>
      <c r="E31" s="19"/>
      <c r="F31" s="19"/>
      <c r="G31" s="19"/>
    </row>
    <row r="32" spans="1:9" ht="15.75" customHeight="1">
      <c r="A32" s="28" t="s">
        <v>337</v>
      </c>
      <c r="B32" s="18"/>
      <c r="C32" s="18"/>
      <c r="D32" s="18"/>
      <c r="E32" s="19"/>
      <c r="F32" s="19"/>
      <c r="G32" s="19"/>
    </row>
    <row r="33" spans="1:7" ht="15.75" customHeight="1" thickBot="1">
      <c r="A33" s="28"/>
      <c r="B33" s="18"/>
      <c r="C33" s="18"/>
      <c r="D33" s="18"/>
      <c r="E33" s="19"/>
      <c r="F33" s="19"/>
      <c r="G33" s="19"/>
    </row>
    <row r="34" spans="1:7" ht="15" customHeight="1" thickBot="1">
      <c r="A34" s="452" t="s">
        <v>43</v>
      </c>
      <c r="B34" s="453"/>
      <c r="C34" s="453"/>
      <c r="D34" s="453"/>
      <c r="E34" s="38" t="s">
        <v>34</v>
      </c>
      <c r="F34" s="38" t="s">
        <v>35</v>
      </c>
      <c r="G34" s="39" t="s">
        <v>36</v>
      </c>
    </row>
    <row r="35" spans="1:7">
      <c r="A35" s="44">
        <v>321</v>
      </c>
      <c r="B35" s="438" t="s">
        <v>343</v>
      </c>
      <c r="C35" s="439"/>
      <c r="D35" s="439"/>
      <c r="E35" s="14">
        <v>4655541.78</v>
      </c>
      <c r="F35" s="14">
        <f>G35-E35</f>
        <v>-1843014.58</v>
      </c>
      <c r="G35" s="252">
        <v>2812527.2</v>
      </c>
    </row>
    <row r="36" spans="1:7" ht="15" customHeight="1">
      <c r="A36" s="41">
        <v>324</v>
      </c>
      <c r="B36" s="450" t="s">
        <v>344</v>
      </c>
      <c r="C36" s="451"/>
      <c r="D36" s="451"/>
      <c r="E36" s="6">
        <v>2200715.6</v>
      </c>
      <c r="F36" s="6">
        <f t="shared" ref="F36:F51" si="4">G36-E36</f>
        <v>-88887.350000000093</v>
      </c>
      <c r="G36" s="246">
        <v>2111828.25</v>
      </c>
    </row>
    <row r="37" spans="1:7" ht="15" customHeight="1">
      <c r="A37" s="41">
        <v>325</v>
      </c>
      <c r="B37" s="450" t="s">
        <v>345</v>
      </c>
      <c r="C37" s="451"/>
      <c r="D37" s="451"/>
      <c r="E37" s="6">
        <v>25500</v>
      </c>
      <c r="F37" s="6">
        <f t="shared" si="4"/>
        <v>7000</v>
      </c>
      <c r="G37" s="246">
        <v>32500</v>
      </c>
    </row>
    <row r="38" spans="1:7" ht="15" customHeight="1">
      <c r="A38" s="42">
        <v>331</v>
      </c>
      <c r="B38" s="440" t="s">
        <v>346</v>
      </c>
      <c r="C38" s="441"/>
      <c r="D38" s="441"/>
      <c r="E38" s="13">
        <v>2232279</v>
      </c>
      <c r="F38" s="13">
        <f t="shared" si="4"/>
        <v>364475</v>
      </c>
      <c r="G38" s="247">
        <v>2596754</v>
      </c>
    </row>
    <row r="39" spans="1:7" ht="15.75" customHeight="1">
      <c r="A39" s="42">
        <v>333</v>
      </c>
      <c r="B39" s="454" t="s">
        <v>347</v>
      </c>
      <c r="C39" s="455"/>
      <c r="D39" s="456"/>
      <c r="E39" s="13">
        <v>142111</v>
      </c>
      <c r="F39" s="13">
        <f t="shared" si="4"/>
        <v>-4711</v>
      </c>
      <c r="G39" s="247">
        <v>137400</v>
      </c>
    </row>
    <row r="40" spans="1:7">
      <c r="A40" s="42">
        <v>336</v>
      </c>
      <c r="B40" s="454" t="s">
        <v>348</v>
      </c>
      <c r="C40" s="455"/>
      <c r="D40" s="456"/>
      <c r="E40" s="13">
        <v>931898</v>
      </c>
      <c r="F40" s="13">
        <f t="shared" si="4"/>
        <v>96428</v>
      </c>
      <c r="G40" s="247">
        <v>1028326</v>
      </c>
    </row>
    <row r="41" spans="1:7">
      <c r="A41" s="41">
        <v>337</v>
      </c>
      <c r="B41" s="454" t="s">
        <v>349</v>
      </c>
      <c r="C41" s="455"/>
      <c r="D41" s="456"/>
      <c r="E41" s="6">
        <v>408780</v>
      </c>
      <c r="F41" s="13">
        <f t="shared" si="4"/>
        <v>41183</v>
      </c>
      <c r="G41" s="246">
        <v>449963</v>
      </c>
    </row>
    <row r="42" spans="1:7">
      <c r="A42" s="41">
        <v>342</v>
      </c>
      <c r="B42" s="454" t="s">
        <v>521</v>
      </c>
      <c r="C42" s="455"/>
      <c r="D42" s="456"/>
      <c r="E42" s="6">
        <v>337759</v>
      </c>
      <c r="F42" s="13">
        <f t="shared" si="4"/>
        <v>3297321</v>
      </c>
      <c r="G42" s="246">
        <v>3635080</v>
      </c>
    </row>
    <row r="43" spans="1:7">
      <c r="A43" s="41">
        <v>343</v>
      </c>
      <c r="B43" s="454" t="s">
        <v>58</v>
      </c>
      <c r="C43" s="455"/>
      <c r="D43" s="456"/>
      <c r="E43" s="6">
        <v>668499.5</v>
      </c>
      <c r="F43" s="13">
        <f t="shared" si="4"/>
        <v>-285794.5</v>
      </c>
      <c r="G43" s="246">
        <v>382705</v>
      </c>
    </row>
    <row r="44" spans="1:7">
      <c r="A44" s="41">
        <v>345</v>
      </c>
      <c r="B44" s="454" t="s">
        <v>350</v>
      </c>
      <c r="C44" s="455"/>
      <c r="D44" s="456"/>
      <c r="E44" s="6">
        <v>1800</v>
      </c>
      <c r="F44" s="13">
        <f t="shared" si="4"/>
        <v>743451.77</v>
      </c>
      <c r="G44" s="246">
        <v>745251.77</v>
      </c>
    </row>
    <row r="45" spans="1:7" ht="15" customHeight="1">
      <c r="A45" s="41">
        <v>347</v>
      </c>
      <c r="B45" s="454" t="s">
        <v>351</v>
      </c>
      <c r="C45" s="455"/>
      <c r="D45" s="456"/>
      <c r="E45" s="6">
        <v>110873.3</v>
      </c>
      <c r="F45" s="13">
        <f t="shared" si="4"/>
        <v>-87873.3</v>
      </c>
      <c r="G45" s="246">
        <v>23000</v>
      </c>
    </row>
    <row r="46" spans="1:7">
      <c r="A46" s="42">
        <v>374</v>
      </c>
      <c r="B46" s="454" t="s">
        <v>357</v>
      </c>
      <c r="C46" s="455"/>
      <c r="D46" s="456"/>
      <c r="E46" s="13">
        <v>0</v>
      </c>
      <c r="F46" s="13">
        <f t="shared" si="4"/>
        <v>7823383</v>
      </c>
      <c r="G46" s="247">
        <v>7823383</v>
      </c>
    </row>
    <row r="47" spans="1:7">
      <c r="A47" s="42">
        <v>383</v>
      </c>
      <c r="B47" s="454" t="s">
        <v>352</v>
      </c>
      <c r="C47" s="455"/>
      <c r="D47" s="456"/>
      <c r="E47" s="13">
        <v>470373.26</v>
      </c>
      <c r="F47" s="13">
        <f t="shared" si="4"/>
        <v>682720.82000000007</v>
      </c>
      <c r="G47" s="247">
        <v>1153094.08</v>
      </c>
    </row>
    <row r="48" spans="1:7">
      <c r="A48" s="42">
        <v>384</v>
      </c>
      <c r="B48" s="454" t="s">
        <v>353</v>
      </c>
      <c r="C48" s="455"/>
      <c r="D48" s="456"/>
      <c r="E48" s="13">
        <v>7529665.6900000004</v>
      </c>
      <c r="F48" s="13">
        <f t="shared" si="4"/>
        <v>-6442888.1400000006</v>
      </c>
      <c r="G48" s="247">
        <v>1086777.55</v>
      </c>
    </row>
    <row r="49" spans="1:9">
      <c r="A49" s="42">
        <v>389</v>
      </c>
      <c r="B49" s="454" t="s">
        <v>354</v>
      </c>
      <c r="C49" s="455"/>
      <c r="D49" s="456"/>
      <c r="E49" s="13">
        <v>359335</v>
      </c>
      <c r="F49" s="13">
        <f t="shared" si="4"/>
        <v>4788797.07</v>
      </c>
      <c r="G49" s="247">
        <v>5148132.07</v>
      </c>
    </row>
    <row r="50" spans="1:9" ht="15.75" thickBot="1">
      <c r="A50" s="42">
        <v>378</v>
      </c>
      <c r="B50" s="457" t="s">
        <v>355</v>
      </c>
      <c r="C50" s="458"/>
      <c r="D50" s="459"/>
      <c r="E50" s="13">
        <v>376439.1</v>
      </c>
      <c r="F50" s="13">
        <f t="shared" si="4"/>
        <v>-255427.81999999998</v>
      </c>
      <c r="G50" s="247">
        <v>121011.28</v>
      </c>
    </row>
    <row r="51" spans="1:9" ht="15.75" thickBot="1">
      <c r="A51" s="442" t="s">
        <v>356</v>
      </c>
      <c r="B51" s="443"/>
      <c r="C51" s="443"/>
      <c r="D51" s="444"/>
      <c r="E51" s="248">
        <f>SUM(E35:E45)</f>
        <v>11715757.180000002</v>
      </c>
      <c r="F51" s="249">
        <f t="shared" si="4"/>
        <v>17571976.019999996</v>
      </c>
      <c r="G51" s="250">
        <f>SUM(G35:G50)</f>
        <v>29287733.199999999</v>
      </c>
    </row>
    <row r="52" spans="1:9" ht="15.75" thickBot="1">
      <c r="A52" s="445" t="s">
        <v>358</v>
      </c>
      <c r="B52" s="446"/>
      <c r="C52" s="446"/>
      <c r="D52" s="446"/>
      <c r="E52" s="446"/>
      <c r="F52" s="446"/>
      <c r="G52" s="447"/>
    </row>
    <row r="53" spans="1:9">
      <c r="A53" s="41">
        <v>465</v>
      </c>
      <c r="B53" s="450" t="s">
        <v>360</v>
      </c>
      <c r="C53" s="451"/>
      <c r="D53" s="451"/>
      <c r="E53" s="6">
        <v>4990066.9400000004</v>
      </c>
      <c r="F53" s="6">
        <f t="shared" ref="F53:F55" si="5">G53-E53</f>
        <v>-634659.98000000045</v>
      </c>
      <c r="G53" s="246">
        <v>4355406.96</v>
      </c>
    </row>
    <row r="54" spans="1:9" ht="15.75" thickBot="1">
      <c r="A54" s="41">
        <v>469</v>
      </c>
      <c r="B54" s="450" t="s">
        <v>359</v>
      </c>
      <c r="C54" s="451"/>
      <c r="D54" s="451"/>
      <c r="E54" s="6">
        <v>5598124</v>
      </c>
      <c r="F54" s="6">
        <f t="shared" si="5"/>
        <v>-43116</v>
      </c>
      <c r="G54" s="246">
        <v>5555008</v>
      </c>
    </row>
    <row r="55" spans="1:9" ht="15.75" thickBot="1">
      <c r="A55" s="442" t="s">
        <v>298</v>
      </c>
      <c r="B55" s="443"/>
      <c r="C55" s="443"/>
      <c r="D55" s="444"/>
      <c r="E55" s="248">
        <f>SUM(E53:E54)</f>
        <v>10588190.940000001</v>
      </c>
      <c r="F55" s="249">
        <f t="shared" si="5"/>
        <v>-677775.98000000045</v>
      </c>
      <c r="G55" s="250">
        <f>SUM(G53:G54)</f>
        <v>9910414.9600000009</v>
      </c>
    </row>
    <row r="56" spans="1:9">
      <c r="B56" s="49"/>
      <c r="C56" s="49"/>
      <c r="D56" s="49"/>
    </row>
    <row r="57" spans="1:9">
      <c r="H57" s="40"/>
      <c r="I57" s="40"/>
    </row>
    <row r="58" spans="1:9" ht="15.75">
      <c r="A58" s="1"/>
      <c r="B58" s="2"/>
      <c r="C58" s="2"/>
      <c r="D58" s="2"/>
      <c r="E58" s="2"/>
      <c r="F58" s="2"/>
      <c r="G58" s="2"/>
    </row>
    <row r="60" spans="1:9">
      <c r="B60" s="40"/>
      <c r="C60" s="40"/>
      <c r="D60" s="40"/>
      <c r="E60" s="40"/>
      <c r="F60" s="40"/>
      <c r="G60" s="40"/>
    </row>
    <row r="61" spans="1:9">
      <c r="B61" s="49"/>
      <c r="C61" s="49"/>
      <c r="D61" s="49"/>
    </row>
  </sheetData>
  <mergeCells count="49">
    <mergeCell ref="B54:D54"/>
    <mergeCell ref="A55:D55"/>
    <mergeCell ref="B47:D47"/>
    <mergeCell ref="B48:D48"/>
    <mergeCell ref="B49:D49"/>
    <mergeCell ref="B53:D53"/>
    <mergeCell ref="B46:D46"/>
    <mergeCell ref="B45:D45"/>
    <mergeCell ref="B50:D50"/>
    <mergeCell ref="A51:D51"/>
    <mergeCell ref="A52:G52"/>
    <mergeCell ref="B44:D44"/>
    <mergeCell ref="A30:D30"/>
    <mergeCell ref="A34:D34"/>
    <mergeCell ref="B35:D35"/>
    <mergeCell ref="B36:D36"/>
    <mergeCell ref="B37:D37"/>
    <mergeCell ref="B38:D38"/>
    <mergeCell ref="B39:D39"/>
    <mergeCell ref="B40:D40"/>
    <mergeCell ref="B41:D41"/>
    <mergeCell ref="B42:D42"/>
    <mergeCell ref="B43:D43"/>
    <mergeCell ref="B26:D26"/>
    <mergeCell ref="A27:D27"/>
    <mergeCell ref="A28:G28"/>
    <mergeCell ref="B29:D29"/>
    <mergeCell ref="B12:D12"/>
    <mergeCell ref="B24:D24"/>
    <mergeCell ref="B25:D25"/>
    <mergeCell ref="B11:D11"/>
    <mergeCell ref="B10:D10"/>
    <mergeCell ref="B9:D9"/>
    <mergeCell ref="B8:D8"/>
    <mergeCell ref="A23:G23"/>
    <mergeCell ref="A16:D16"/>
    <mergeCell ref="A17:G17"/>
    <mergeCell ref="A21:D21"/>
    <mergeCell ref="B18:D18"/>
    <mergeCell ref="B19:D19"/>
    <mergeCell ref="B20:D20"/>
    <mergeCell ref="B15:D15"/>
    <mergeCell ref="B14:D14"/>
    <mergeCell ref="B13:D13"/>
    <mergeCell ref="A3:D3"/>
    <mergeCell ref="B4:D4"/>
    <mergeCell ref="B5:D5"/>
    <mergeCell ref="B6:D6"/>
    <mergeCell ref="B7:D7"/>
  </mergeCells>
  <printOptions horizontalCentered="1"/>
  <pageMargins left="0.70866141732283472" right="0.70866141732283472" top="0.78740157480314965" bottom="0.78740157480314965" header="0.31496062992125984" footer="0.31496062992125984"/>
  <pageSetup paperSize="9" scale="70" fitToHeight="0" orientation="portrait" r:id="rId1"/>
  <headerFooter>
    <oddHeader>&amp;L&amp;G&amp;R&amp;"-,Tučné"Město Kostelec nad Orlicí&amp;"-,Obyčejné"
Palackého náměstí 38, 517 41 Kostelec nad Orlicí
IČO 00274968</oddHeader>
    <oddFooter>&amp;C&amp;P</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6"/>
  <sheetViews>
    <sheetView view="pageLayout" zoomScaleNormal="100" workbookViewId="0">
      <selection activeCell="B4" sqref="B4"/>
    </sheetView>
  </sheetViews>
  <sheetFormatPr defaultRowHeight="15"/>
  <cols>
    <col min="1" max="1" width="8.7109375" style="37" customWidth="1"/>
    <col min="2" max="2" width="45.5703125" style="37" customWidth="1"/>
    <col min="3" max="3" width="15.7109375" style="37" customWidth="1"/>
    <col min="4" max="4" width="13.42578125" style="37" customWidth="1"/>
    <col min="5" max="5" width="15.42578125" style="37" customWidth="1"/>
    <col min="6" max="16384" width="9.140625" style="37"/>
  </cols>
  <sheetData>
    <row r="1" spans="1:11" ht="15.75">
      <c r="A1" s="28" t="s">
        <v>338</v>
      </c>
      <c r="B1" s="29"/>
      <c r="C1" s="29"/>
      <c r="D1" s="29"/>
    </row>
    <row r="3" spans="1:11">
      <c r="A3" s="463" t="s">
        <v>361</v>
      </c>
      <c r="B3" s="463"/>
      <c r="C3" s="463"/>
      <c r="D3" s="463"/>
      <c r="E3" s="463"/>
    </row>
    <row r="5" spans="1:11" ht="15.75">
      <c r="A5" s="28" t="s">
        <v>339</v>
      </c>
      <c r="B5" s="29"/>
      <c r="C5" s="29"/>
      <c r="D5" s="29"/>
      <c r="E5" s="29"/>
      <c r="F5" s="2"/>
      <c r="G5" s="2"/>
      <c r="H5" s="2"/>
      <c r="I5" s="2"/>
      <c r="J5" s="2"/>
      <c r="K5" s="2"/>
    </row>
    <row r="6" spans="1:11" ht="15.75" thickBot="1">
      <c r="A6" s="58"/>
      <c r="B6" s="40"/>
      <c r="C6" s="40"/>
      <c r="D6" s="40"/>
      <c r="E6" s="40"/>
      <c r="F6" s="40"/>
      <c r="G6" s="40"/>
      <c r="H6" s="40"/>
      <c r="I6" s="40"/>
      <c r="J6" s="40"/>
    </row>
    <row r="7" spans="1:11" ht="15.75" thickBot="1">
      <c r="A7" s="445" t="s">
        <v>44</v>
      </c>
      <c r="B7" s="464"/>
      <c r="C7" s="38" t="s">
        <v>34</v>
      </c>
      <c r="D7" s="38" t="s">
        <v>35</v>
      </c>
      <c r="E7" s="39" t="s">
        <v>36</v>
      </c>
      <c r="F7" s="40"/>
      <c r="G7" s="40"/>
      <c r="H7" s="40"/>
    </row>
    <row r="8" spans="1:11" ht="15.75" customHeight="1" thickBot="1">
      <c r="A8" s="42">
        <v>419</v>
      </c>
      <c r="B8" s="176" t="s">
        <v>362</v>
      </c>
      <c r="C8" s="35">
        <v>1708940.54</v>
      </c>
      <c r="D8" s="35">
        <f t="shared" ref="D8:D9" si="0">E8-C8</f>
        <v>29455.209999999963</v>
      </c>
      <c r="E8" s="36">
        <v>1738395.75</v>
      </c>
      <c r="F8" s="40"/>
      <c r="G8" s="40"/>
      <c r="H8" s="40"/>
    </row>
    <row r="9" spans="1:11" ht="15.75" customHeight="1" thickBot="1">
      <c r="A9" s="20" t="s">
        <v>435</v>
      </c>
      <c r="B9" s="21"/>
      <c r="C9" s="257">
        <f>SUM(C8:C8)</f>
        <v>1708940.54</v>
      </c>
      <c r="D9" s="15">
        <f t="shared" si="0"/>
        <v>29455.209999999963</v>
      </c>
      <c r="E9" s="258">
        <f>SUM(E8:E8)</f>
        <v>1738395.75</v>
      </c>
      <c r="F9" s="40"/>
      <c r="G9" s="40"/>
      <c r="H9" s="40"/>
    </row>
    <row r="11" spans="1:11" ht="15.75" thickBot="1">
      <c r="A11" s="177" t="s">
        <v>436</v>
      </c>
    </row>
    <row r="12" spans="1:11">
      <c r="A12" s="328" t="s">
        <v>437</v>
      </c>
      <c r="B12" s="329"/>
      <c r="C12" s="149">
        <v>1708940.54</v>
      </c>
    </row>
    <row r="13" spans="1:11">
      <c r="A13" s="330" t="s">
        <v>438</v>
      </c>
      <c r="B13" s="331"/>
      <c r="C13" s="150">
        <v>1250065</v>
      </c>
    </row>
    <row r="14" spans="1:11">
      <c r="A14" s="330" t="s">
        <v>439</v>
      </c>
      <c r="B14" s="331"/>
      <c r="C14" s="150">
        <v>-1220609.79</v>
      </c>
    </row>
    <row r="15" spans="1:11" ht="15.75" thickBot="1">
      <c r="A15" s="465" t="s">
        <v>440</v>
      </c>
      <c r="B15" s="466"/>
      <c r="C15" s="259">
        <f>SUM(C12:C14)</f>
        <v>1738395.75</v>
      </c>
    </row>
    <row r="17" spans="1:11" ht="15.75">
      <c r="A17" s="28" t="s">
        <v>369</v>
      </c>
      <c r="B17" s="29"/>
      <c r="C17" s="29"/>
      <c r="D17" s="29"/>
      <c r="E17" s="29"/>
      <c r="F17" s="2"/>
      <c r="G17" s="2"/>
      <c r="H17" s="2"/>
      <c r="I17" s="2"/>
      <c r="J17" s="2"/>
      <c r="K17" s="2"/>
    </row>
    <row r="18" spans="1:11" ht="15.75" thickBot="1"/>
    <row r="19" spans="1:11" ht="30.75" customHeight="1" thickBot="1">
      <c r="A19" s="445" t="s">
        <v>363</v>
      </c>
      <c r="B19" s="464"/>
      <c r="C19" s="38" t="s">
        <v>34</v>
      </c>
      <c r="D19" s="38" t="s">
        <v>35</v>
      </c>
      <c r="E19" s="39" t="s">
        <v>36</v>
      </c>
      <c r="F19" s="40"/>
      <c r="G19" s="40"/>
      <c r="H19" s="40"/>
      <c r="I19" s="40"/>
    </row>
    <row r="20" spans="1:11">
      <c r="A20" s="44">
        <v>245</v>
      </c>
      <c r="B20" s="178" t="s">
        <v>364</v>
      </c>
      <c r="C20" s="14">
        <v>1000</v>
      </c>
      <c r="D20" s="14">
        <f>E20-C20</f>
        <v>73834</v>
      </c>
      <c r="E20" s="252">
        <v>74834</v>
      </c>
    </row>
    <row r="21" spans="1:11">
      <c r="A21" s="41">
        <v>241</v>
      </c>
      <c r="B21" s="179" t="s">
        <v>365</v>
      </c>
      <c r="C21" s="6">
        <v>8279922.1100000003</v>
      </c>
      <c r="D21" s="6">
        <f t="shared" ref="D21:D26" si="1">E21-C21</f>
        <v>-5223136.6500000004</v>
      </c>
      <c r="E21" s="246">
        <v>3056785.46</v>
      </c>
    </row>
    <row r="22" spans="1:11" ht="13.5" customHeight="1">
      <c r="A22" s="41">
        <v>231</v>
      </c>
      <c r="B22" s="180" t="s">
        <v>366</v>
      </c>
      <c r="C22" s="260">
        <v>69478849.609999999</v>
      </c>
      <c r="D22" s="260">
        <f t="shared" si="1"/>
        <v>27111226.810000002</v>
      </c>
      <c r="E22" s="261">
        <v>96590076.420000002</v>
      </c>
    </row>
    <row r="23" spans="1:11">
      <c r="A23" s="42">
        <v>236</v>
      </c>
      <c r="B23" s="179" t="s">
        <v>367</v>
      </c>
      <c r="C23" s="13">
        <v>1667989.54</v>
      </c>
      <c r="D23" s="13">
        <f t="shared" si="1"/>
        <v>147923.20999999996</v>
      </c>
      <c r="E23" s="262">
        <v>1815912.75</v>
      </c>
    </row>
    <row r="24" spans="1:11" ht="15" customHeight="1">
      <c r="A24" s="42">
        <v>261</v>
      </c>
      <c r="B24" s="179" t="s">
        <v>368</v>
      </c>
      <c r="C24" s="13">
        <v>0</v>
      </c>
      <c r="D24" s="13">
        <f t="shared" si="1"/>
        <v>0</v>
      </c>
      <c r="E24" s="247">
        <v>0</v>
      </c>
    </row>
    <row r="25" spans="1:11" ht="15" customHeight="1" thickBot="1">
      <c r="A25" s="42">
        <v>263</v>
      </c>
      <c r="B25" s="179" t="s">
        <v>370</v>
      </c>
      <c r="C25" s="13">
        <v>400</v>
      </c>
      <c r="D25" s="13">
        <f t="shared" si="1"/>
        <v>-400</v>
      </c>
      <c r="E25" s="247">
        <v>0</v>
      </c>
    </row>
    <row r="26" spans="1:11" ht="15.75" customHeight="1" thickBot="1">
      <c r="A26" s="20" t="s">
        <v>435</v>
      </c>
      <c r="B26" s="21"/>
      <c r="C26" s="248">
        <f>SUM(C20:C25)</f>
        <v>79428161.260000005</v>
      </c>
      <c r="D26" s="249">
        <f t="shared" si="1"/>
        <v>22109447.36999999</v>
      </c>
      <c r="E26" s="250">
        <f>SUM(E20:E25)</f>
        <v>101537608.63</v>
      </c>
    </row>
    <row r="28" spans="1:11" ht="15.75">
      <c r="A28" s="28" t="s">
        <v>373</v>
      </c>
      <c r="B28" s="29"/>
      <c r="C28" s="29"/>
    </row>
    <row r="29" spans="1:11" ht="15.75" thickBot="1"/>
    <row r="30" spans="1:11" ht="15.75" customHeight="1" thickBot="1">
      <c r="A30" s="445" t="s">
        <v>371</v>
      </c>
      <c r="B30" s="464"/>
      <c r="C30" s="38" t="s">
        <v>34</v>
      </c>
      <c r="D30" s="38" t="s">
        <v>35</v>
      </c>
      <c r="E30" s="39" t="s">
        <v>36</v>
      </c>
    </row>
    <row r="31" spans="1:11">
      <c r="A31" s="44">
        <v>401</v>
      </c>
      <c r="B31" s="178" t="s">
        <v>372</v>
      </c>
      <c r="C31" s="14">
        <v>809494999.37</v>
      </c>
      <c r="D31" s="14">
        <f>E31-C31</f>
        <v>3167782.1299999952</v>
      </c>
      <c r="E31" s="252">
        <v>812662781.5</v>
      </c>
    </row>
    <row r="32" spans="1:11">
      <c r="A32" s="41">
        <v>403</v>
      </c>
      <c r="B32" s="179" t="s">
        <v>374</v>
      </c>
      <c r="C32" s="6">
        <v>86802044.640000001</v>
      </c>
      <c r="D32" s="6">
        <f t="shared" ref="D32:D36" si="2">E32-C32</f>
        <v>-4510264.3799999952</v>
      </c>
      <c r="E32" s="246">
        <v>82291780.260000005</v>
      </c>
    </row>
    <row r="33" spans="1:5">
      <c r="A33" s="41">
        <v>406</v>
      </c>
      <c r="B33" s="180" t="s">
        <v>375</v>
      </c>
      <c r="C33" s="260">
        <v>-294639278.05000001</v>
      </c>
      <c r="D33" s="260">
        <f t="shared" si="2"/>
        <v>0</v>
      </c>
      <c r="E33" s="261">
        <v>-294639278.05000001</v>
      </c>
    </row>
    <row r="34" spans="1:5">
      <c r="A34" s="42">
        <v>407</v>
      </c>
      <c r="B34" s="179" t="s">
        <v>376</v>
      </c>
      <c r="C34" s="13">
        <v>1406809.35</v>
      </c>
      <c r="D34" s="13">
        <f t="shared" si="2"/>
        <v>-563892.88000000012</v>
      </c>
      <c r="E34" s="262">
        <v>842916.47</v>
      </c>
    </row>
    <row r="35" spans="1:5" ht="15.75" thickBot="1">
      <c r="A35" s="42">
        <v>408</v>
      </c>
      <c r="B35" s="179" t="s">
        <v>377</v>
      </c>
      <c r="C35" s="13">
        <v>5841978.0099999998</v>
      </c>
      <c r="D35" s="13">
        <f t="shared" si="2"/>
        <v>2150656.34</v>
      </c>
      <c r="E35" s="247">
        <v>7992634.3499999996</v>
      </c>
    </row>
    <row r="36" spans="1:5" ht="15.75" thickBot="1">
      <c r="A36" s="22" t="s">
        <v>435</v>
      </c>
      <c r="B36" s="21"/>
      <c r="C36" s="248">
        <f>SUM(C31:C35)</f>
        <v>608906553.32000005</v>
      </c>
      <c r="D36" s="249">
        <f t="shared" si="2"/>
        <v>244281.21000003815</v>
      </c>
      <c r="E36" s="250">
        <f>SUM(E31:E35)</f>
        <v>609150834.53000009</v>
      </c>
    </row>
  </sheetData>
  <mergeCells count="8">
    <mergeCell ref="A3:E3"/>
    <mergeCell ref="A19:B19"/>
    <mergeCell ref="A30:B30"/>
    <mergeCell ref="A7:B7"/>
    <mergeCell ref="A12:B12"/>
    <mergeCell ref="A13:B13"/>
    <mergeCell ref="A14:B14"/>
    <mergeCell ref="A15:B15"/>
  </mergeCells>
  <printOptions horizontalCentered="1"/>
  <pageMargins left="0.70866141732283472" right="0.70866141732283472" top="0.78740157480314965" bottom="0.78740157480314965" header="0.31496062992125984" footer="0.31496062992125984"/>
  <pageSetup paperSize="9" scale="70" fitToHeight="0" orientation="portrait" r:id="rId1"/>
  <headerFooter>
    <oddHeader>&amp;L&amp;G&amp;R&amp;"-,Tučné"Město Kostelec nad Orlicí&amp;"-,Obyčejné"
Palackého náměstí 38, 517 41 Kostelec nad Orlicí
IČO 00274968</oddHeader>
    <oddFooter>&amp;C&amp;P</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9"/>
  <sheetViews>
    <sheetView view="pageLayout" topLeftCell="A58" zoomScaleNormal="100" workbookViewId="0">
      <selection activeCell="A69" sqref="A69:F69"/>
    </sheetView>
  </sheetViews>
  <sheetFormatPr defaultRowHeight="15"/>
  <cols>
    <col min="1" max="1" width="8.42578125" style="37" customWidth="1"/>
    <col min="2" max="2" width="7.5703125" style="37" customWidth="1"/>
    <col min="3" max="3" width="52.140625" style="37" customWidth="1"/>
    <col min="4" max="4" width="16" style="37" customWidth="1"/>
    <col min="5" max="5" width="15.85546875" style="37" customWidth="1"/>
    <col min="6" max="6" width="12.42578125" style="37" bestFit="1" customWidth="1"/>
    <col min="7" max="7" width="9.140625" style="37"/>
    <col min="8" max="8" width="14.7109375" style="37" bestFit="1" customWidth="1"/>
    <col min="9" max="16384" width="9.140625" style="37"/>
  </cols>
  <sheetData>
    <row r="1" spans="1:8" ht="15.75">
      <c r="A1" s="28" t="s">
        <v>378</v>
      </c>
      <c r="B1" s="29"/>
      <c r="C1" s="29"/>
      <c r="D1" s="29"/>
      <c r="E1" s="29"/>
      <c r="F1" s="29"/>
      <c r="G1" s="2"/>
      <c r="H1" s="2"/>
    </row>
    <row r="2" spans="1:8" ht="16.5" thickBot="1">
      <c r="A2" s="28"/>
      <c r="B2" s="29"/>
      <c r="C2" s="29"/>
      <c r="D2" s="29"/>
      <c r="E2" s="29"/>
      <c r="F2" s="29"/>
      <c r="G2" s="2"/>
      <c r="H2" s="2"/>
    </row>
    <row r="3" spans="1:8" ht="30.75" customHeight="1" thickBot="1">
      <c r="A3" s="181" t="s">
        <v>381</v>
      </c>
      <c r="B3" s="182" t="s">
        <v>45</v>
      </c>
      <c r="C3" s="183" t="s">
        <v>83</v>
      </c>
      <c r="D3" s="182" t="s">
        <v>382</v>
      </c>
      <c r="E3" s="184" t="s">
        <v>399</v>
      </c>
      <c r="F3" s="185" t="s">
        <v>400</v>
      </c>
    </row>
    <row r="4" spans="1:8" ht="30.75" customHeight="1">
      <c r="A4" s="41" t="s">
        <v>383</v>
      </c>
      <c r="B4" s="304" t="s">
        <v>384</v>
      </c>
      <c r="C4" s="186" t="s">
        <v>401</v>
      </c>
      <c r="D4" s="6">
        <v>30000</v>
      </c>
      <c r="E4" s="187">
        <v>0</v>
      </c>
      <c r="F4" s="246">
        <f>D4-E4</f>
        <v>30000</v>
      </c>
    </row>
    <row r="5" spans="1:8" ht="30">
      <c r="A5" s="41" t="s">
        <v>385</v>
      </c>
      <c r="B5" s="304" t="s">
        <v>384</v>
      </c>
      <c r="C5" s="186" t="s">
        <v>402</v>
      </c>
      <c r="D5" s="6">
        <v>129269</v>
      </c>
      <c r="E5" s="187">
        <v>127608</v>
      </c>
      <c r="F5" s="246">
        <f t="shared" ref="F5:F20" si="0">D5-E5</f>
        <v>1661</v>
      </c>
    </row>
    <row r="6" spans="1:8" ht="15" customHeight="1">
      <c r="A6" s="41" t="s">
        <v>386</v>
      </c>
      <c r="B6" s="304" t="s">
        <v>387</v>
      </c>
      <c r="C6" s="186" t="s">
        <v>403</v>
      </c>
      <c r="D6" s="6">
        <v>740000</v>
      </c>
      <c r="E6" s="6">
        <v>740000</v>
      </c>
      <c r="F6" s="246">
        <f t="shared" si="0"/>
        <v>0</v>
      </c>
    </row>
    <row r="7" spans="1:8">
      <c r="A7" s="41" t="s">
        <v>388</v>
      </c>
      <c r="B7" s="304" t="s">
        <v>387</v>
      </c>
      <c r="C7" s="186" t="s">
        <v>403</v>
      </c>
      <c r="D7" s="6">
        <v>4214063</v>
      </c>
      <c r="E7" s="187">
        <v>4383536.0199999996</v>
      </c>
      <c r="F7" s="246">
        <f t="shared" si="0"/>
        <v>-169473.01999999955</v>
      </c>
    </row>
    <row r="8" spans="1:8">
      <c r="A8" s="41" t="s">
        <v>389</v>
      </c>
      <c r="B8" s="304" t="s">
        <v>387</v>
      </c>
      <c r="C8" s="186" t="s">
        <v>403</v>
      </c>
      <c r="D8" s="6">
        <v>877987.62</v>
      </c>
      <c r="E8" s="187">
        <v>109022</v>
      </c>
      <c r="F8" s="246">
        <f t="shared" si="0"/>
        <v>768965.62</v>
      </c>
    </row>
    <row r="9" spans="1:8">
      <c r="A9" s="41" t="s">
        <v>390</v>
      </c>
      <c r="B9" s="304" t="s">
        <v>387</v>
      </c>
      <c r="C9" s="186" t="s">
        <v>403</v>
      </c>
      <c r="D9" s="6">
        <v>493868</v>
      </c>
      <c r="E9" s="6">
        <v>493868</v>
      </c>
      <c r="F9" s="246">
        <f t="shared" si="0"/>
        <v>0</v>
      </c>
    </row>
    <row r="10" spans="1:8">
      <c r="A10" s="41" t="s">
        <v>391</v>
      </c>
      <c r="B10" s="304" t="s">
        <v>387</v>
      </c>
      <c r="C10" s="186" t="s">
        <v>403</v>
      </c>
      <c r="D10" s="6">
        <v>732401</v>
      </c>
      <c r="E10" s="6">
        <v>732401</v>
      </c>
      <c r="F10" s="246">
        <f t="shared" si="0"/>
        <v>0</v>
      </c>
    </row>
    <row r="11" spans="1:8">
      <c r="A11" s="41" t="s">
        <v>392</v>
      </c>
      <c r="B11" s="304" t="s">
        <v>387</v>
      </c>
      <c r="C11" s="186" t="s">
        <v>403</v>
      </c>
      <c r="D11" s="6">
        <v>249006</v>
      </c>
      <c r="E11" s="6">
        <v>249006</v>
      </c>
      <c r="F11" s="246">
        <f t="shared" si="0"/>
        <v>0</v>
      </c>
    </row>
    <row r="12" spans="1:8">
      <c r="A12" s="41" t="s">
        <v>393</v>
      </c>
      <c r="B12" s="304" t="s">
        <v>387</v>
      </c>
      <c r="C12" s="186" t="s">
        <v>403</v>
      </c>
      <c r="D12" s="6">
        <v>777230</v>
      </c>
      <c r="E12" s="6">
        <v>777230</v>
      </c>
      <c r="F12" s="246">
        <f t="shared" si="0"/>
        <v>0</v>
      </c>
    </row>
    <row r="13" spans="1:8">
      <c r="A13" s="41" t="s">
        <v>394</v>
      </c>
      <c r="B13" s="304" t="s">
        <v>387</v>
      </c>
      <c r="C13" s="186" t="s">
        <v>403</v>
      </c>
      <c r="D13" s="6">
        <v>2300</v>
      </c>
      <c r="E13" s="6">
        <v>2300</v>
      </c>
      <c r="F13" s="246">
        <f t="shared" si="0"/>
        <v>0</v>
      </c>
    </row>
    <row r="14" spans="1:8">
      <c r="A14" s="41" t="s">
        <v>395</v>
      </c>
      <c r="B14" s="304" t="s">
        <v>387</v>
      </c>
      <c r="C14" s="186" t="s">
        <v>403</v>
      </c>
      <c r="D14" s="6">
        <v>479159</v>
      </c>
      <c r="E14" s="6">
        <v>470028</v>
      </c>
      <c r="F14" s="246">
        <f t="shared" si="0"/>
        <v>9131</v>
      </c>
    </row>
    <row r="15" spans="1:8">
      <c r="A15" s="41" t="s">
        <v>396</v>
      </c>
      <c r="B15" s="304" t="s">
        <v>387</v>
      </c>
      <c r="C15" s="186" t="s">
        <v>403</v>
      </c>
      <c r="D15" s="6">
        <v>1111708.2</v>
      </c>
      <c r="E15" s="6">
        <v>1111708.2</v>
      </c>
      <c r="F15" s="246">
        <f t="shared" si="0"/>
        <v>0</v>
      </c>
    </row>
    <row r="16" spans="1:8">
      <c r="A16" s="42"/>
      <c r="B16" s="305">
        <v>4121</v>
      </c>
      <c r="C16" s="188" t="s">
        <v>404</v>
      </c>
      <c r="D16" s="13">
        <v>124408</v>
      </c>
      <c r="E16" s="189">
        <v>124408</v>
      </c>
      <c r="F16" s="246">
        <f t="shared" si="0"/>
        <v>0</v>
      </c>
    </row>
    <row r="17" spans="1:8">
      <c r="A17" s="42"/>
      <c r="B17" s="305">
        <v>4122</v>
      </c>
      <c r="C17" s="188" t="s">
        <v>405</v>
      </c>
      <c r="D17" s="13">
        <v>3717122.81</v>
      </c>
      <c r="E17" s="13">
        <v>3717122.81</v>
      </c>
      <c r="F17" s="246">
        <f t="shared" si="0"/>
        <v>0</v>
      </c>
    </row>
    <row r="18" spans="1:8">
      <c r="A18" s="42" t="s">
        <v>397</v>
      </c>
      <c r="B18" s="306">
        <v>4216</v>
      </c>
      <c r="C18" s="186" t="s">
        <v>406</v>
      </c>
      <c r="D18" s="6">
        <v>1467043.46</v>
      </c>
      <c r="E18" s="6">
        <v>1467043.46</v>
      </c>
      <c r="F18" s="246">
        <f t="shared" si="0"/>
        <v>0</v>
      </c>
    </row>
    <row r="19" spans="1:8" ht="15.75" thickBot="1">
      <c r="A19" s="42"/>
      <c r="B19" s="306">
        <v>4222</v>
      </c>
      <c r="C19" s="188" t="s">
        <v>407</v>
      </c>
      <c r="D19" s="190">
        <v>1489000</v>
      </c>
      <c r="E19" s="190">
        <v>1489000</v>
      </c>
      <c r="F19" s="247">
        <f t="shared" ref="F19" si="1">D19-E19</f>
        <v>0</v>
      </c>
    </row>
    <row r="20" spans="1:8" ht="25.5" customHeight="1" thickBot="1">
      <c r="A20" s="191" t="s">
        <v>398</v>
      </c>
      <c r="B20" s="192"/>
      <c r="C20" s="193"/>
      <c r="D20" s="194">
        <f>SUM(D4:D19)</f>
        <v>16634566.09</v>
      </c>
      <c r="E20" s="195">
        <f t="shared" ref="E20" si="2">SUM(E4:E19)</f>
        <v>15994281.489999998</v>
      </c>
      <c r="F20" s="263">
        <f t="shared" si="0"/>
        <v>640284.60000000149</v>
      </c>
      <c r="G20" s="25"/>
      <c r="H20" s="25"/>
    </row>
    <row r="21" spans="1:8">
      <c r="G21" s="23"/>
      <c r="H21" s="23"/>
    </row>
    <row r="22" spans="1:8" ht="15.75">
      <c r="A22" s="28" t="s">
        <v>379</v>
      </c>
      <c r="B22" s="29"/>
      <c r="C22" s="29"/>
      <c r="D22" s="29"/>
      <c r="E22" s="29"/>
      <c r="F22" s="29"/>
      <c r="G22" s="40"/>
      <c r="H22" s="40"/>
    </row>
    <row r="23" spans="1:8" ht="15.75" thickBot="1">
      <c r="G23" s="40"/>
    </row>
    <row r="24" spans="1:8" ht="30.75" thickBot="1">
      <c r="A24" s="181" t="s">
        <v>381</v>
      </c>
      <c r="B24" s="182" t="s">
        <v>45</v>
      </c>
      <c r="C24" s="183" t="s">
        <v>421</v>
      </c>
      <c r="D24" s="182" t="s">
        <v>382</v>
      </c>
      <c r="E24" s="184" t="s">
        <v>399</v>
      </c>
      <c r="F24" s="185" t="s">
        <v>400</v>
      </c>
    </row>
    <row r="25" spans="1:8" ht="30">
      <c r="A25" s="41" t="s">
        <v>383</v>
      </c>
      <c r="B25" s="304" t="s">
        <v>384</v>
      </c>
      <c r="C25" s="186" t="s">
        <v>401</v>
      </c>
      <c r="D25" s="6">
        <v>30000</v>
      </c>
      <c r="E25" s="187">
        <v>0</v>
      </c>
      <c r="F25" s="246">
        <f>D25-E25</f>
        <v>30000</v>
      </c>
    </row>
    <row r="26" spans="1:8" ht="30">
      <c r="A26" s="41" t="s">
        <v>385</v>
      </c>
      <c r="B26" s="304" t="s">
        <v>384</v>
      </c>
      <c r="C26" s="186" t="s">
        <v>402</v>
      </c>
      <c r="D26" s="6">
        <v>129269</v>
      </c>
      <c r="E26" s="187">
        <v>127608</v>
      </c>
      <c r="F26" s="246">
        <f t="shared" ref="F26:F38" si="3">D26-E26</f>
        <v>1661</v>
      </c>
    </row>
    <row r="27" spans="1:8">
      <c r="A27" s="41" t="s">
        <v>386</v>
      </c>
      <c r="B27" s="304" t="s">
        <v>387</v>
      </c>
      <c r="C27" s="186" t="s">
        <v>408</v>
      </c>
      <c r="D27" s="6">
        <v>740000</v>
      </c>
      <c r="E27" s="187">
        <v>513150</v>
      </c>
      <c r="F27" s="246">
        <f t="shared" si="3"/>
        <v>226850</v>
      </c>
    </row>
    <row r="28" spans="1:8">
      <c r="A28" s="41" t="s">
        <v>388</v>
      </c>
      <c r="B28" s="304" t="s">
        <v>387</v>
      </c>
      <c r="C28" s="186" t="s">
        <v>409</v>
      </c>
      <c r="D28" s="6">
        <v>3352800</v>
      </c>
      <c r="E28" s="187">
        <v>3522273.02</v>
      </c>
      <c r="F28" s="246">
        <f t="shared" si="3"/>
        <v>-169473.02000000002</v>
      </c>
    </row>
    <row r="29" spans="1:8">
      <c r="A29" s="41">
        <v>13011</v>
      </c>
      <c r="B29" s="304">
        <v>4116</v>
      </c>
      <c r="C29" s="186" t="s">
        <v>413</v>
      </c>
      <c r="D29" s="6">
        <v>861263</v>
      </c>
      <c r="E29" s="187">
        <v>861263</v>
      </c>
      <c r="F29" s="246">
        <f t="shared" si="3"/>
        <v>0</v>
      </c>
      <c r="H29" s="49"/>
    </row>
    <row r="30" spans="1:8" ht="15" customHeight="1">
      <c r="A30" s="41" t="s">
        <v>389</v>
      </c>
      <c r="B30" s="304" t="s">
        <v>387</v>
      </c>
      <c r="C30" s="186" t="s">
        <v>522</v>
      </c>
      <c r="D30" s="6">
        <v>768965.62</v>
      </c>
      <c r="E30" s="187">
        <v>0</v>
      </c>
      <c r="F30" s="246">
        <f t="shared" si="3"/>
        <v>768965.62</v>
      </c>
    </row>
    <row r="31" spans="1:8">
      <c r="A31" s="41" t="s">
        <v>389</v>
      </c>
      <c r="B31" s="304" t="s">
        <v>387</v>
      </c>
      <c r="C31" s="186" t="s">
        <v>417</v>
      </c>
      <c r="D31" s="6">
        <v>109022</v>
      </c>
      <c r="E31" s="6">
        <v>109022</v>
      </c>
      <c r="F31" s="246">
        <f t="shared" si="3"/>
        <v>0</v>
      </c>
    </row>
    <row r="32" spans="1:8">
      <c r="A32" s="41" t="s">
        <v>390</v>
      </c>
      <c r="B32" s="304" t="s">
        <v>387</v>
      </c>
      <c r="C32" s="186" t="s">
        <v>410</v>
      </c>
      <c r="D32" s="6">
        <v>493868</v>
      </c>
      <c r="E32" s="6">
        <v>493868</v>
      </c>
      <c r="F32" s="246">
        <f t="shared" si="3"/>
        <v>0</v>
      </c>
    </row>
    <row r="33" spans="1:8">
      <c r="A33" s="41" t="s">
        <v>391</v>
      </c>
      <c r="B33" s="304" t="s">
        <v>387</v>
      </c>
      <c r="C33" s="186" t="s">
        <v>418</v>
      </c>
      <c r="D33" s="6">
        <v>732401</v>
      </c>
      <c r="E33" s="6">
        <v>732401</v>
      </c>
      <c r="F33" s="246">
        <f t="shared" si="3"/>
        <v>0</v>
      </c>
    </row>
    <row r="34" spans="1:8">
      <c r="A34" s="41" t="s">
        <v>392</v>
      </c>
      <c r="B34" s="304" t="s">
        <v>387</v>
      </c>
      <c r="C34" s="186" t="s">
        <v>412</v>
      </c>
      <c r="D34" s="6">
        <v>249006</v>
      </c>
      <c r="E34" s="6">
        <v>249006</v>
      </c>
      <c r="F34" s="246">
        <f t="shared" si="3"/>
        <v>0</v>
      </c>
    </row>
    <row r="35" spans="1:8" ht="15" customHeight="1">
      <c r="A35" s="41" t="s">
        <v>393</v>
      </c>
      <c r="B35" s="304" t="s">
        <v>387</v>
      </c>
      <c r="C35" s="186" t="s">
        <v>414</v>
      </c>
      <c r="D35" s="6">
        <v>777230</v>
      </c>
      <c r="E35" s="187">
        <v>777230</v>
      </c>
      <c r="F35" s="246">
        <f t="shared" si="3"/>
        <v>0</v>
      </c>
    </row>
    <row r="36" spans="1:8">
      <c r="A36" s="41" t="s">
        <v>394</v>
      </c>
      <c r="B36" s="304" t="s">
        <v>387</v>
      </c>
      <c r="C36" s="186" t="s">
        <v>523</v>
      </c>
      <c r="D36" s="6">
        <v>2300</v>
      </c>
      <c r="E36" s="6">
        <v>2300</v>
      </c>
      <c r="F36" s="246">
        <f t="shared" si="3"/>
        <v>0</v>
      </c>
    </row>
    <row r="37" spans="1:8">
      <c r="A37" s="41" t="s">
        <v>395</v>
      </c>
      <c r="B37" s="304" t="s">
        <v>387</v>
      </c>
      <c r="C37" s="186" t="s">
        <v>411</v>
      </c>
      <c r="D37" s="6">
        <v>479159</v>
      </c>
      <c r="E37" s="187">
        <v>470028</v>
      </c>
      <c r="F37" s="246">
        <f t="shared" si="3"/>
        <v>9131</v>
      </c>
    </row>
    <row r="38" spans="1:8">
      <c r="A38" s="41" t="s">
        <v>396</v>
      </c>
      <c r="B38" s="304" t="s">
        <v>387</v>
      </c>
      <c r="C38" s="186" t="s">
        <v>415</v>
      </c>
      <c r="D38" s="6">
        <v>1111708.2</v>
      </c>
      <c r="E38" s="6">
        <v>1111708.2</v>
      </c>
      <c r="F38" s="246">
        <f t="shared" si="3"/>
        <v>0</v>
      </c>
    </row>
    <row r="39" spans="1:8" ht="15.75" thickBot="1">
      <c r="A39" s="42" t="s">
        <v>397</v>
      </c>
      <c r="B39" s="306">
        <v>4216</v>
      </c>
      <c r="C39" s="186" t="s">
        <v>416</v>
      </c>
      <c r="D39" s="6">
        <v>1467043.46</v>
      </c>
      <c r="E39" s="6">
        <v>1467043.46</v>
      </c>
      <c r="F39" s="246">
        <f t="shared" ref="F39" si="4">D39-E39</f>
        <v>0</v>
      </c>
    </row>
    <row r="40" spans="1:8" ht="15.75" thickBot="1">
      <c r="A40" s="191" t="s">
        <v>398</v>
      </c>
      <c r="B40" s="192"/>
      <c r="C40" s="192"/>
      <c r="D40" s="196">
        <f>SUM(D25:D39)</f>
        <v>11304035.280000001</v>
      </c>
      <c r="E40" s="196">
        <f t="shared" ref="E40:F40" si="5">SUM(E25:E39)</f>
        <v>10436900.68</v>
      </c>
      <c r="F40" s="197">
        <f t="shared" si="5"/>
        <v>867134.6</v>
      </c>
    </row>
    <row r="41" spans="1:8">
      <c r="A41" s="58"/>
      <c r="B41" s="40"/>
      <c r="C41" s="40"/>
      <c r="D41" s="40"/>
      <c r="E41" s="40"/>
      <c r="F41" s="40"/>
    </row>
    <row r="42" spans="1:8" ht="15.75">
      <c r="A42" s="28" t="s">
        <v>380</v>
      </c>
      <c r="B42" s="29"/>
      <c r="C42" s="29"/>
      <c r="D42" s="29"/>
      <c r="E42" s="29"/>
      <c r="F42" s="29"/>
      <c r="G42" s="2"/>
    </row>
    <row r="43" spans="1:8" ht="15.75" thickBot="1">
      <c r="H43" s="40"/>
    </row>
    <row r="44" spans="1:8" ht="30.75" thickBot="1">
      <c r="A44" s="181" t="s">
        <v>381</v>
      </c>
      <c r="B44" s="182" t="s">
        <v>45</v>
      </c>
      <c r="C44" s="183" t="s">
        <v>83</v>
      </c>
      <c r="D44" s="182" t="s">
        <v>382</v>
      </c>
      <c r="E44" s="184" t="s">
        <v>399</v>
      </c>
      <c r="F44" s="185" t="s">
        <v>400</v>
      </c>
      <c r="G44" s="40"/>
    </row>
    <row r="46" spans="1:8">
      <c r="A46" s="463" t="s">
        <v>419</v>
      </c>
      <c r="B46" s="463"/>
      <c r="C46" s="463"/>
      <c r="D46" s="463"/>
      <c r="E46" s="463"/>
      <c r="F46" s="463"/>
    </row>
    <row r="47" spans="1:8" ht="15.75">
      <c r="H47" s="2"/>
    </row>
    <row r="48" spans="1:8" ht="15.75">
      <c r="A48" s="28" t="s">
        <v>434</v>
      </c>
      <c r="B48" s="29"/>
      <c r="C48" s="29"/>
      <c r="D48" s="29"/>
      <c r="E48" s="29"/>
      <c r="F48" s="29"/>
      <c r="G48" s="2"/>
    </row>
    <row r="49" spans="1:8" ht="15.75" thickBot="1">
      <c r="H49" s="40"/>
    </row>
    <row r="50" spans="1:8" ht="30.75" thickBot="1">
      <c r="A50" s="181" t="s">
        <v>381</v>
      </c>
      <c r="B50" s="182" t="s">
        <v>45</v>
      </c>
      <c r="C50" s="183" t="s">
        <v>421</v>
      </c>
      <c r="D50" s="182" t="s">
        <v>382</v>
      </c>
      <c r="E50" s="184" t="s">
        <v>399</v>
      </c>
      <c r="F50" s="185" t="s">
        <v>400</v>
      </c>
      <c r="G50" s="40"/>
    </row>
    <row r="51" spans="1:8">
      <c r="A51" s="42" t="s">
        <v>420</v>
      </c>
      <c r="B51" s="305">
        <v>4121</v>
      </c>
      <c r="C51" s="188" t="s">
        <v>404</v>
      </c>
      <c r="D51" s="13">
        <v>124408</v>
      </c>
      <c r="E51" s="189">
        <v>124408</v>
      </c>
      <c r="F51" s="246">
        <f t="shared" ref="F51:F61" si="6">D51-E51</f>
        <v>0</v>
      </c>
    </row>
    <row r="52" spans="1:8" ht="15.75">
      <c r="A52" s="42" t="s">
        <v>420</v>
      </c>
      <c r="B52" s="305">
        <v>4122</v>
      </c>
      <c r="C52" s="188" t="s">
        <v>524</v>
      </c>
      <c r="D52" s="6">
        <v>64000</v>
      </c>
      <c r="E52" s="6">
        <v>64000</v>
      </c>
      <c r="F52" s="246">
        <f t="shared" ref="F52:F54" si="7">D52-E52</f>
        <v>0</v>
      </c>
      <c r="H52" s="2"/>
    </row>
    <row r="53" spans="1:8" ht="15.75">
      <c r="A53" s="42" t="s">
        <v>420</v>
      </c>
      <c r="B53" s="305">
        <v>4122</v>
      </c>
      <c r="C53" s="188" t="s">
        <v>429</v>
      </c>
      <c r="D53" s="6">
        <v>148682.81</v>
      </c>
      <c r="E53" s="6">
        <v>148682.81</v>
      </c>
      <c r="F53" s="246">
        <f t="shared" ref="F53" si="8">D53-E53</f>
        <v>0</v>
      </c>
      <c r="H53" s="24"/>
    </row>
    <row r="54" spans="1:8" ht="15" customHeight="1">
      <c r="A54" s="42" t="s">
        <v>420</v>
      </c>
      <c r="B54" s="305">
        <v>4122</v>
      </c>
      <c r="C54" s="188" t="s">
        <v>428</v>
      </c>
      <c r="D54" s="6">
        <v>306640</v>
      </c>
      <c r="E54" s="6">
        <v>306640</v>
      </c>
      <c r="F54" s="246">
        <f t="shared" si="7"/>
        <v>0</v>
      </c>
      <c r="G54" s="2"/>
    </row>
    <row r="55" spans="1:8" ht="15" customHeight="1">
      <c r="A55" s="42" t="s">
        <v>420</v>
      </c>
      <c r="B55" s="305">
        <v>4122</v>
      </c>
      <c r="C55" s="188" t="s">
        <v>427</v>
      </c>
      <c r="D55" s="6">
        <v>2690800</v>
      </c>
      <c r="E55" s="6">
        <v>2690800</v>
      </c>
      <c r="F55" s="246">
        <f t="shared" ref="F55" si="9">D55-E55</f>
        <v>0</v>
      </c>
      <c r="H55" s="40"/>
    </row>
    <row r="56" spans="1:8">
      <c r="A56" s="42" t="s">
        <v>420</v>
      </c>
      <c r="B56" s="305">
        <v>4122</v>
      </c>
      <c r="C56" s="188" t="s">
        <v>426</v>
      </c>
      <c r="D56" s="6">
        <v>507000</v>
      </c>
      <c r="E56" s="6">
        <v>507000</v>
      </c>
      <c r="F56" s="246">
        <f t="shared" ref="F56" si="10">D56-E56</f>
        <v>0</v>
      </c>
      <c r="G56" s="40"/>
    </row>
    <row r="57" spans="1:8">
      <c r="A57" s="42" t="s">
        <v>420</v>
      </c>
      <c r="B57" s="306">
        <v>4222</v>
      </c>
      <c r="C57" s="188" t="s">
        <v>425</v>
      </c>
      <c r="D57" s="6">
        <v>44000</v>
      </c>
      <c r="E57" s="6">
        <v>44000</v>
      </c>
      <c r="F57" s="247">
        <f t="shared" si="6"/>
        <v>0</v>
      </c>
    </row>
    <row r="58" spans="1:8">
      <c r="A58" s="42" t="s">
        <v>420</v>
      </c>
      <c r="B58" s="306">
        <v>4222</v>
      </c>
      <c r="C58" s="188" t="s">
        <v>424</v>
      </c>
      <c r="D58" s="6">
        <v>100000</v>
      </c>
      <c r="E58" s="6">
        <v>0</v>
      </c>
      <c r="F58" s="247">
        <f t="shared" ref="F58" si="11">D58-E58</f>
        <v>100000</v>
      </c>
    </row>
    <row r="59" spans="1:8" ht="15" customHeight="1">
      <c r="A59" s="42" t="s">
        <v>420</v>
      </c>
      <c r="B59" s="307">
        <v>4222</v>
      </c>
      <c r="C59" s="188" t="s">
        <v>423</v>
      </c>
      <c r="D59" s="6">
        <v>345000</v>
      </c>
      <c r="E59" s="6">
        <v>345000</v>
      </c>
      <c r="F59" s="247">
        <f t="shared" ref="F59" si="12">D59-E59</f>
        <v>0</v>
      </c>
    </row>
    <row r="60" spans="1:8" ht="15.75" thickBot="1">
      <c r="A60" s="42" t="s">
        <v>420</v>
      </c>
      <c r="B60" s="306">
        <v>4222</v>
      </c>
      <c r="C60" s="188" t="s">
        <v>422</v>
      </c>
      <c r="D60" s="198">
        <v>1000000</v>
      </c>
      <c r="E60" s="198">
        <v>0</v>
      </c>
      <c r="F60" s="247">
        <f t="shared" si="6"/>
        <v>1000000</v>
      </c>
    </row>
    <row r="61" spans="1:8" ht="15.75" thickBot="1">
      <c r="A61" s="191" t="s">
        <v>398</v>
      </c>
      <c r="B61" s="192"/>
      <c r="C61" s="192"/>
      <c r="D61" s="196">
        <f>SUM(D51:D60)</f>
        <v>5330530.8100000005</v>
      </c>
      <c r="E61" s="196">
        <f>SUM(E51:E60)</f>
        <v>4230530.8100000005</v>
      </c>
      <c r="F61" s="264">
        <f t="shared" si="6"/>
        <v>1100000</v>
      </c>
    </row>
    <row r="63" spans="1:8">
      <c r="A63" s="199" t="s">
        <v>430</v>
      </c>
      <c r="B63" s="58"/>
      <c r="C63" s="58"/>
    </row>
    <row r="64" spans="1:8">
      <c r="A64" s="37" t="s">
        <v>431</v>
      </c>
    </row>
    <row r="65" spans="1:6">
      <c r="A65" s="37" t="s">
        <v>432</v>
      </c>
    </row>
    <row r="66" spans="1:6">
      <c r="A66" s="37" t="s">
        <v>433</v>
      </c>
    </row>
    <row r="68" spans="1:6" ht="83.25" customHeight="1">
      <c r="A68" s="467" t="s">
        <v>596</v>
      </c>
      <c r="B68" s="467"/>
      <c r="C68" s="467"/>
      <c r="D68" s="467"/>
      <c r="E68" s="467"/>
      <c r="F68" s="467"/>
    </row>
    <row r="69" spans="1:6" ht="30" customHeight="1">
      <c r="A69" s="467" t="s">
        <v>581</v>
      </c>
      <c r="B69" s="467"/>
      <c r="C69" s="467"/>
      <c r="D69" s="467"/>
      <c r="E69" s="467"/>
      <c r="F69" s="467"/>
    </row>
  </sheetData>
  <mergeCells count="3">
    <mergeCell ref="A46:F46"/>
    <mergeCell ref="A68:F68"/>
    <mergeCell ref="A69:F69"/>
  </mergeCells>
  <printOptions horizontalCentered="1"/>
  <pageMargins left="0.70866141732283472" right="0.70866141732283472" top="0.9055118110236221" bottom="0.74803149606299213" header="0.31496062992125984" footer="0.31496062992125984"/>
  <pageSetup paperSize="9" scale="70" fitToHeight="0" orientation="portrait" r:id="rId1"/>
  <headerFooter>
    <oddHeader>&amp;L&amp;G&amp;R&amp;"-,Tučné"Město Kostelec nad Orlicí
&amp;"-,Obyčejné"Palackého náměstí 38, 517 41 Kostelec nad Orlicí
IČO 00274968</oddHeader>
    <oddFooter>&amp;C&amp;P</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1"/>
  <sheetViews>
    <sheetView view="pageLayout" zoomScaleNormal="100" workbookViewId="0">
      <selection activeCell="F5" sqref="F5"/>
    </sheetView>
  </sheetViews>
  <sheetFormatPr defaultRowHeight="15"/>
  <cols>
    <col min="1" max="1" width="12.28515625" style="37" customWidth="1"/>
    <col min="2" max="3" width="12.42578125" style="37" bestFit="1" customWidth="1"/>
    <col min="4" max="4" width="11.5703125" style="37" customWidth="1"/>
    <col min="5" max="6" width="11.28515625" style="37" bestFit="1" customWidth="1"/>
    <col min="7" max="7" width="10" style="37" bestFit="1" customWidth="1"/>
    <col min="8" max="8" width="11.28515625" style="37" bestFit="1" customWidth="1"/>
    <col min="9" max="9" width="12.28515625" style="37" customWidth="1"/>
    <col min="10" max="16384" width="9.140625" style="37"/>
  </cols>
  <sheetData>
    <row r="1" spans="1:8" ht="15.75">
      <c r="A1" s="28" t="s">
        <v>446</v>
      </c>
    </row>
    <row r="3" spans="1:8">
      <c r="A3" s="37" t="s">
        <v>447</v>
      </c>
    </row>
    <row r="4" spans="1:8">
      <c r="A4" s="37" t="s">
        <v>449</v>
      </c>
    </row>
    <row r="5" spans="1:8">
      <c r="A5" s="37" t="s">
        <v>448</v>
      </c>
    </row>
    <row r="7" spans="1:8" ht="45.75" customHeight="1">
      <c r="A7" s="354" t="s">
        <v>579</v>
      </c>
      <c r="B7" s="354"/>
      <c r="C7" s="354"/>
      <c r="D7" s="354"/>
      <c r="E7" s="354"/>
      <c r="F7" s="354"/>
      <c r="G7" s="354"/>
      <c r="H7" s="354"/>
    </row>
    <row r="9" spans="1:8" ht="15.75">
      <c r="A9" s="28" t="s">
        <v>450</v>
      </c>
    </row>
    <row r="10" spans="1:8" ht="15.75" thickBot="1"/>
    <row r="11" spans="1:8" ht="15.75" customHeight="1">
      <c r="A11" s="475" t="s">
        <v>464</v>
      </c>
      <c r="B11" s="470" t="s">
        <v>451</v>
      </c>
      <c r="C11" s="470" t="s">
        <v>452</v>
      </c>
      <c r="D11" s="470" t="s">
        <v>453</v>
      </c>
      <c r="E11" s="470" t="s">
        <v>454</v>
      </c>
      <c r="F11" s="470"/>
      <c r="G11" s="470"/>
      <c r="H11" s="473"/>
    </row>
    <row r="12" spans="1:8" ht="30" customHeight="1" thickBot="1">
      <c r="A12" s="476"/>
      <c r="B12" s="471"/>
      <c r="C12" s="471"/>
      <c r="D12" s="471"/>
      <c r="E12" s="200" t="s">
        <v>455</v>
      </c>
      <c r="F12" s="200" t="s">
        <v>456</v>
      </c>
      <c r="G12" s="200" t="s">
        <v>463</v>
      </c>
      <c r="H12" s="201" t="s">
        <v>457</v>
      </c>
    </row>
    <row r="13" spans="1:8" ht="24.75" customHeight="1">
      <c r="A13" s="311" t="s">
        <v>458</v>
      </c>
      <c r="B13" s="265">
        <v>31092559.440000001</v>
      </c>
      <c r="C13" s="266">
        <v>31044852.940000001</v>
      </c>
      <c r="D13" s="266">
        <f t="shared" ref="D13:D14" si="0">C13-B13</f>
        <v>-47706.5</v>
      </c>
      <c r="E13" s="266">
        <v>103609.08</v>
      </c>
      <c r="F13" s="266">
        <v>206460.59</v>
      </c>
      <c r="G13" s="266">
        <v>207078.48</v>
      </c>
      <c r="H13" s="267">
        <v>193436.28</v>
      </c>
    </row>
    <row r="14" spans="1:8">
      <c r="A14" s="274" t="s">
        <v>459</v>
      </c>
      <c r="B14" s="268">
        <v>8992330.5700000003</v>
      </c>
      <c r="C14" s="269">
        <v>9088127.2799999993</v>
      </c>
      <c r="D14" s="269">
        <f t="shared" si="0"/>
        <v>95796.709999999031</v>
      </c>
      <c r="E14" s="269">
        <v>34315.769999999997</v>
      </c>
      <c r="F14" s="269">
        <v>48996.76</v>
      </c>
      <c r="G14" s="269">
        <v>33819</v>
      </c>
      <c r="H14" s="270">
        <v>100000</v>
      </c>
    </row>
    <row r="15" spans="1:8">
      <c r="A15" s="274" t="s">
        <v>460</v>
      </c>
      <c r="B15" s="268">
        <v>6726788.1500000004</v>
      </c>
      <c r="C15" s="269">
        <v>6799031.79</v>
      </c>
      <c r="D15" s="269">
        <f>C15-B15</f>
        <v>72243.639999999665</v>
      </c>
      <c r="E15" s="269">
        <v>50994.43</v>
      </c>
      <c r="F15" s="269">
        <v>298962.96999999997</v>
      </c>
      <c r="G15" s="269">
        <v>50950.79</v>
      </c>
      <c r="H15" s="270">
        <v>55881.24</v>
      </c>
    </row>
    <row r="16" spans="1:8">
      <c r="A16" s="274" t="s">
        <v>461</v>
      </c>
      <c r="B16" s="268">
        <v>3885919.15</v>
      </c>
      <c r="C16" s="269">
        <v>3897309</v>
      </c>
      <c r="D16" s="269">
        <f t="shared" ref="D16:D17" si="1">C16-B16</f>
        <v>11389.850000000093</v>
      </c>
      <c r="E16" s="269">
        <v>42356.4</v>
      </c>
      <c r="F16" s="269">
        <v>119138.8</v>
      </c>
      <c r="G16" s="269">
        <v>0</v>
      </c>
      <c r="H16" s="270">
        <v>55000</v>
      </c>
    </row>
    <row r="17" spans="1:8" ht="15.75" thickBot="1">
      <c r="A17" s="275" t="s">
        <v>462</v>
      </c>
      <c r="B17" s="271">
        <v>4132978.18</v>
      </c>
      <c r="C17" s="272">
        <v>4172985</v>
      </c>
      <c r="D17" s="272">
        <f t="shared" si="1"/>
        <v>40006.819999999832</v>
      </c>
      <c r="E17" s="272">
        <v>41184</v>
      </c>
      <c r="F17" s="272">
        <v>53050.55</v>
      </c>
      <c r="G17" s="272">
        <v>0</v>
      </c>
      <c r="H17" s="273">
        <v>4300.25</v>
      </c>
    </row>
    <row r="19" spans="1:8" ht="34.5" customHeight="1">
      <c r="A19" s="467" t="s">
        <v>583</v>
      </c>
      <c r="B19" s="467"/>
      <c r="C19" s="467"/>
      <c r="D19" s="467"/>
      <c r="E19" s="467"/>
      <c r="F19" s="467"/>
      <c r="G19" s="467"/>
      <c r="H19" s="467"/>
    </row>
    <row r="20" spans="1:8">
      <c r="A20" s="37" t="s">
        <v>465</v>
      </c>
    </row>
    <row r="21" spans="1:8">
      <c r="A21" s="202" t="s">
        <v>565</v>
      </c>
    </row>
    <row r="22" spans="1:8">
      <c r="A22" s="203" t="s">
        <v>566</v>
      </c>
    </row>
    <row r="23" spans="1:8">
      <c r="A23" s="203" t="s">
        <v>567</v>
      </c>
    </row>
    <row r="25" spans="1:8" ht="15.75">
      <c r="A25" s="28" t="s">
        <v>473</v>
      </c>
    </row>
    <row r="26" spans="1:8" ht="15.75">
      <c r="A26" s="28"/>
    </row>
    <row r="27" spans="1:8">
      <c r="A27" s="477" t="s">
        <v>474</v>
      </c>
      <c r="B27" s="477"/>
      <c r="C27" s="477"/>
      <c r="D27" s="477"/>
      <c r="E27" s="477"/>
      <c r="F27" s="477"/>
      <c r="G27" s="477"/>
      <c r="H27" s="477"/>
    </row>
    <row r="28" spans="1:8">
      <c r="A28" s="313"/>
      <c r="B28" s="313"/>
      <c r="C28" s="313"/>
      <c r="D28" s="313"/>
      <c r="E28" s="313"/>
      <c r="F28" s="313"/>
      <c r="G28" s="313"/>
      <c r="H28" s="313"/>
    </row>
    <row r="29" spans="1:8">
      <c r="A29" s="25" t="s">
        <v>586</v>
      </c>
    </row>
    <row r="30" spans="1:8">
      <c r="A30" s="25" t="s">
        <v>475</v>
      </c>
    </row>
    <row r="31" spans="1:8" ht="15.75" thickBot="1"/>
    <row r="32" spans="1:8">
      <c r="A32" s="468"/>
      <c r="B32" s="470" t="s">
        <v>451</v>
      </c>
      <c r="C32" s="470" t="s">
        <v>452</v>
      </c>
      <c r="D32" s="470" t="s">
        <v>466</v>
      </c>
      <c r="E32" s="472"/>
      <c r="F32" s="472"/>
      <c r="G32" s="472"/>
      <c r="H32" s="473" t="s">
        <v>467</v>
      </c>
    </row>
    <row r="33" spans="1:8" ht="26.25" thickBot="1">
      <c r="A33" s="469"/>
      <c r="B33" s="471"/>
      <c r="C33" s="471"/>
      <c r="D33" s="200" t="s">
        <v>468</v>
      </c>
      <c r="E33" s="200" t="s">
        <v>469</v>
      </c>
      <c r="F33" s="200" t="s">
        <v>470</v>
      </c>
      <c r="G33" s="200" t="s">
        <v>471</v>
      </c>
      <c r="H33" s="474"/>
    </row>
    <row r="34" spans="1:8" ht="39" thickBot="1">
      <c r="A34" s="312" t="s">
        <v>472</v>
      </c>
      <c r="B34" s="308">
        <v>9861988.3000000007</v>
      </c>
      <c r="C34" s="309">
        <v>9905817.9499999993</v>
      </c>
      <c r="D34" s="309">
        <f>C34-B34</f>
        <v>43829.64999999851</v>
      </c>
      <c r="E34" s="309">
        <v>4067000</v>
      </c>
      <c r="F34" s="309">
        <v>2754915.3</v>
      </c>
      <c r="G34" s="309">
        <v>649140</v>
      </c>
      <c r="H34" s="310">
        <v>2126848.9900000002</v>
      </c>
    </row>
    <row r="36" spans="1:8">
      <c r="A36" s="37" t="s">
        <v>476</v>
      </c>
    </row>
    <row r="37" spans="1:8">
      <c r="A37" s="37" t="s">
        <v>477</v>
      </c>
    </row>
    <row r="38" spans="1:8">
      <c r="A38" s="202" t="s">
        <v>565</v>
      </c>
    </row>
    <row r="39" spans="1:8">
      <c r="A39" s="203" t="s">
        <v>566</v>
      </c>
    </row>
    <row r="40" spans="1:8">
      <c r="A40" s="203" t="s">
        <v>568</v>
      </c>
    </row>
    <row r="41" spans="1:8">
      <c r="A41" s="203" t="s">
        <v>478</v>
      </c>
    </row>
  </sheetData>
  <mergeCells count="13">
    <mergeCell ref="A7:H7"/>
    <mergeCell ref="A19:H19"/>
    <mergeCell ref="A32:A33"/>
    <mergeCell ref="B32:B33"/>
    <mergeCell ref="C32:C33"/>
    <mergeCell ref="D32:G32"/>
    <mergeCell ref="H32:H33"/>
    <mergeCell ref="A11:A12"/>
    <mergeCell ref="B11:B12"/>
    <mergeCell ref="C11:C12"/>
    <mergeCell ref="D11:D12"/>
    <mergeCell ref="E11:H11"/>
    <mergeCell ref="A27:H27"/>
  </mergeCells>
  <printOptions horizontalCentered="1"/>
  <pageMargins left="0.70866141732283472" right="0.70866141732283472" top="0.78740157480314965" bottom="0.78740157480314965" header="0.31496062992125984" footer="0.31496062992125984"/>
  <pageSetup paperSize="9" scale="70" fitToHeight="0" orientation="portrait" r:id="rId1"/>
  <headerFooter>
    <oddHeader>&amp;L&amp;G&amp;R&amp;"-,Tučné"Město Kostelec nad Orlicí&amp;"-,Obyčejné"
Palackého náměstí 38, 517 41 Kostelec nad Orlicí
IČO 00274968</oddHeader>
    <oddFooter>&amp;C&amp;P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9"/>
  <sheetViews>
    <sheetView view="pageLayout" zoomScaleNormal="100" workbookViewId="0">
      <selection activeCell="A8" sqref="A8:J8"/>
    </sheetView>
  </sheetViews>
  <sheetFormatPr defaultRowHeight="15"/>
  <cols>
    <col min="1" max="9" width="9.140625" style="37"/>
    <col min="10" max="10" width="21.85546875" style="37" customWidth="1"/>
    <col min="11" max="16384" width="9.140625" style="37"/>
  </cols>
  <sheetData>
    <row r="1" spans="1:10" ht="15.75">
      <c r="A1" s="478" t="s">
        <v>479</v>
      </c>
      <c r="B1" s="478"/>
      <c r="C1" s="478"/>
      <c r="D1" s="478"/>
      <c r="E1" s="478"/>
      <c r="F1" s="478"/>
      <c r="G1" s="478"/>
      <c r="H1" s="478"/>
      <c r="I1" s="478"/>
      <c r="J1" s="478"/>
    </row>
    <row r="3" spans="1:10" ht="60.75" customHeight="1">
      <c r="A3" s="467" t="s">
        <v>580</v>
      </c>
      <c r="B3" s="467"/>
      <c r="C3" s="467"/>
      <c r="D3" s="467"/>
      <c r="E3" s="467"/>
      <c r="F3" s="467"/>
      <c r="G3" s="467"/>
      <c r="H3" s="467"/>
      <c r="I3" s="467"/>
      <c r="J3" s="467"/>
    </row>
    <row r="5" spans="1:10">
      <c r="A5" s="477" t="s">
        <v>480</v>
      </c>
      <c r="B5" s="477"/>
      <c r="C5" s="477"/>
      <c r="D5" s="477"/>
      <c r="E5" s="477"/>
      <c r="F5" s="477"/>
      <c r="G5" s="477"/>
      <c r="H5" s="477"/>
      <c r="I5" s="477"/>
      <c r="J5" s="477"/>
    </row>
    <row r="6" spans="1:10">
      <c r="A6" s="477" t="s">
        <v>481</v>
      </c>
      <c r="B6" s="477"/>
      <c r="C6" s="477"/>
      <c r="D6" s="477"/>
      <c r="E6" s="477"/>
      <c r="F6" s="477"/>
      <c r="G6" s="477"/>
      <c r="H6" s="477"/>
      <c r="I6" s="477"/>
      <c r="J6" s="477"/>
    </row>
    <row r="7" spans="1:10" s="58" customFormat="1">
      <c r="A7" s="479" t="s">
        <v>530</v>
      </c>
      <c r="B7" s="479"/>
      <c r="C7" s="479"/>
      <c r="D7" s="479"/>
      <c r="E7" s="479"/>
      <c r="F7" s="479"/>
      <c r="G7" s="479"/>
      <c r="H7" s="479"/>
      <c r="I7" s="479"/>
      <c r="J7" s="479"/>
    </row>
    <row r="8" spans="1:10" ht="30.75" customHeight="1">
      <c r="A8" s="480" t="s">
        <v>561</v>
      </c>
      <c r="B8" s="480"/>
      <c r="C8" s="480"/>
      <c r="D8" s="480"/>
      <c r="E8" s="480"/>
      <c r="F8" s="480"/>
      <c r="G8" s="480"/>
      <c r="H8" s="480"/>
      <c r="I8" s="480"/>
      <c r="J8" s="480"/>
    </row>
    <row r="9" spans="1:10">
      <c r="A9" s="30"/>
      <c r="B9" s="30"/>
      <c r="C9" s="30"/>
      <c r="D9" s="30"/>
      <c r="E9" s="30"/>
      <c r="F9" s="30"/>
      <c r="G9" s="30"/>
      <c r="H9" s="30"/>
      <c r="I9" s="30"/>
      <c r="J9" s="30"/>
    </row>
    <row r="10" spans="1:10">
      <c r="A10" s="481" t="s">
        <v>569</v>
      </c>
      <c r="B10" s="481"/>
      <c r="C10" s="481"/>
      <c r="D10" s="481"/>
      <c r="E10" s="481"/>
      <c r="F10" s="481"/>
      <c r="G10" s="481"/>
      <c r="H10" s="481"/>
      <c r="I10" s="481"/>
      <c r="J10" s="481"/>
    </row>
    <row r="11" spans="1:10">
      <c r="A11" s="482" t="s">
        <v>560</v>
      </c>
      <c r="B11" s="482"/>
      <c r="C11" s="482"/>
      <c r="D11" s="482"/>
      <c r="E11" s="482"/>
      <c r="F11" s="482"/>
      <c r="G11" s="482"/>
      <c r="H11" s="482"/>
      <c r="I11" s="482"/>
      <c r="J11" s="482"/>
    </row>
    <row r="12" spans="1:10" ht="30.75" customHeight="1">
      <c r="A12" s="480" t="s">
        <v>584</v>
      </c>
      <c r="B12" s="480"/>
      <c r="C12" s="480"/>
      <c r="D12" s="480"/>
      <c r="E12" s="480"/>
      <c r="F12" s="480"/>
      <c r="G12" s="480"/>
      <c r="H12" s="480"/>
      <c r="I12" s="480"/>
      <c r="J12" s="480"/>
    </row>
    <row r="13" spans="1:10">
      <c r="A13" s="483" t="s">
        <v>585</v>
      </c>
      <c r="B13" s="483"/>
      <c r="C13" s="483"/>
      <c r="D13" s="483"/>
      <c r="E13" s="483"/>
      <c r="F13" s="483"/>
      <c r="G13" s="483"/>
      <c r="H13" s="483"/>
      <c r="I13" s="483"/>
      <c r="J13" s="483"/>
    </row>
    <row r="16" spans="1:10" ht="15.75">
      <c r="A16" s="28" t="s">
        <v>482</v>
      </c>
    </row>
    <row r="17" spans="1:10" ht="15.75">
      <c r="A17" s="28"/>
    </row>
    <row r="18" spans="1:10">
      <c r="A18" s="477" t="s">
        <v>595</v>
      </c>
      <c r="B18" s="477"/>
      <c r="C18" s="477"/>
      <c r="D18" s="477"/>
      <c r="E18" s="477"/>
      <c r="F18" s="477"/>
      <c r="G18" s="477"/>
      <c r="H18" s="477"/>
      <c r="I18" s="477"/>
      <c r="J18" s="477"/>
    </row>
    <row r="19" spans="1:10">
      <c r="A19" s="477" t="s">
        <v>594</v>
      </c>
      <c r="B19" s="477"/>
      <c r="C19" s="477"/>
      <c r="D19" s="477"/>
      <c r="E19" s="477"/>
      <c r="F19" s="477"/>
      <c r="G19" s="477"/>
      <c r="H19" s="477"/>
      <c r="I19" s="477"/>
      <c r="J19" s="477"/>
    </row>
    <row r="20" spans="1:10">
      <c r="A20" s="477" t="s">
        <v>593</v>
      </c>
      <c r="B20" s="477"/>
      <c r="C20" s="477"/>
      <c r="D20" s="477"/>
      <c r="E20" s="477"/>
      <c r="F20" s="477"/>
      <c r="G20" s="477"/>
      <c r="H20" s="477"/>
      <c r="I20" s="477"/>
      <c r="J20" s="477"/>
    </row>
    <row r="21" spans="1:10">
      <c r="A21" s="477" t="s">
        <v>592</v>
      </c>
      <c r="B21" s="477"/>
      <c r="C21" s="477"/>
      <c r="D21" s="477"/>
      <c r="E21" s="477"/>
      <c r="F21" s="477"/>
      <c r="G21" s="477"/>
      <c r="H21" s="477"/>
      <c r="I21" s="477"/>
      <c r="J21" s="477"/>
    </row>
    <row r="22" spans="1:10">
      <c r="A22" s="477" t="s">
        <v>591</v>
      </c>
      <c r="B22" s="477"/>
      <c r="C22" s="477"/>
      <c r="D22" s="477"/>
      <c r="E22" s="477"/>
      <c r="F22" s="477"/>
      <c r="G22" s="477"/>
      <c r="H22" s="477"/>
      <c r="I22" s="477"/>
      <c r="J22" s="477"/>
    </row>
    <row r="23" spans="1:10">
      <c r="A23" s="477" t="s">
        <v>590</v>
      </c>
      <c r="B23" s="477"/>
      <c r="C23" s="477"/>
      <c r="D23" s="477"/>
      <c r="E23" s="477"/>
      <c r="F23" s="477"/>
      <c r="G23" s="477"/>
      <c r="H23" s="477"/>
      <c r="I23" s="477"/>
      <c r="J23" s="477"/>
    </row>
    <row r="24" spans="1:10">
      <c r="A24" s="477" t="s">
        <v>589</v>
      </c>
      <c r="B24" s="477"/>
      <c r="C24" s="477"/>
      <c r="D24" s="477"/>
      <c r="E24" s="477"/>
      <c r="F24" s="477"/>
      <c r="G24" s="477"/>
      <c r="H24" s="477"/>
      <c r="I24" s="477"/>
      <c r="J24" s="477"/>
    </row>
    <row r="25" spans="1:10">
      <c r="A25" s="477" t="s">
        <v>588</v>
      </c>
      <c r="B25" s="477"/>
      <c r="C25" s="477"/>
      <c r="D25" s="477"/>
      <c r="E25" s="477"/>
      <c r="F25" s="477"/>
      <c r="G25" s="477"/>
      <c r="H25" s="477"/>
      <c r="I25" s="477"/>
      <c r="J25" s="477"/>
    </row>
    <row r="26" spans="1:10">
      <c r="A26" s="477" t="s">
        <v>587</v>
      </c>
      <c r="B26" s="477"/>
      <c r="C26" s="477"/>
      <c r="D26" s="477"/>
      <c r="E26" s="477"/>
      <c r="F26" s="477"/>
      <c r="G26" s="477"/>
      <c r="H26" s="477"/>
      <c r="I26" s="477"/>
      <c r="J26" s="477"/>
    </row>
    <row r="27" spans="1:10">
      <c r="A27" s="477" t="s">
        <v>483</v>
      </c>
      <c r="B27" s="477"/>
      <c r="C27" s="477"/>
      <c r="D27" s="477"/>
      <c r="E27" s="477"/>
      <c r="F27" s="477"/>
      <c r="G27" s="477"/>
      <c r="H27" s="477"/>
      <c r="I27" s="477"/>
      <c r="J27" s="477"/>
    </row>
    <row r="28" spans="1:10">
      <c r="A28" s="477" t="s">
        <v>484</v>
      </c>
      <c r="B28" s="477"/>
      <c r="C28" s="477"/>
      <c r="D28" s="477"/>
      <c r="E28" s="477"/>
      <c r="F28" s="477"/>
      <c r="G28" s="477"/>
      <c r="H28" s="477"/>
      <c r="I28" s="477"/>
      <c r="J28" s="477"/>
    </row>
    <row r="29" spans="1:10">
      <c r="A29" s="477" t="s">
        <v>486</v>
      </c>
      <c r="B29" s="477"/>
      <c r="C29" s="477"/>
      <c r="D29" s="477"/>
      <c r="E29" s="477"/>
      <c r="F29" s="477"/>
      <c r="G29" s="477"/>
      <c r="H29" s="477"/>
      <c r="I29" s="477"/>
      <c r="J29" s="477"/>
    </row>
    <row r="30" spans="1:10">
      <c r="A30" s="477" t="s">
        <v>485</v>
      </c>
      <c r="B30" s="477"/>
      <c r="C30" s="477"/>
      <c r="D30" s="477"/>
      <c r="E30" s="477"/>
      <c r="F30" s="477"/>
      <c r="G30" s="477"/>
      <c r="H30" s="477"/>
      <c r="I30" s="477"/>
      <c r="J30" s="477"/>
    </row>
    <row r="31" spans="1:10">
      <c r="A31" s="477" t="s">
        <v>487</v>
      </c>
      <c r="B31" s="477"/>
      <c r="C31" s="477"/>
      <c r="D31" s="477"/>
      <c r="E31" s="477"/>
      <c r="F31" s="477"/>
      <c r="G31" s="477"/>
      <c r="H31" s="477"/>
      <c r="I31" s="477"/>
      <c r="J31" s="477"/>
    </row>
    <row r="32" spans="1:10">
      <c r="A32" s="477" t="s">
        <v>488</v>
      </c>
      <c r="B32" s="477"/>
      <c r="C32" s="477"/>
      <c r="D32" s="477"/>
      <c r="E32" s="477"/>
      <c r="F32" s="477"/>
      <c r="G32" s="477"/>
      <c r="H32" s="477"/>
      <c r="I32" s="477"/>
      <c r="J32" s="477"/>
    </row>
    <row r="33" spans="1:10">
      <c r="A33" s="477" t="s">
        <v>489</v>
      </c>
      <c r="B33" s="477"/>
      <c r="C33" s="477"/>
      <c r="D33" s="477"/>
      <c r="E33" s="477"/>
      <c r="F33" s="477"/>
      <c r="G33" s="477"/>
      <c r="H33" s="477"/>
      <c r="I33" s="477"/>
      <c r="J33" s="477"/>
    </row>
    <row r="34" spans="1:10">
      <c r="A34" s="477" t="s">
        <v>490</v>
      </c>
      <c r="B34" s="477"/>
      <c r="C34" s="477"/>
      <c r="D34" s="477"/>
      <c r="E34" s="477"/>
      <c r="F34" s="477"/>
      <c r="G34" s="477"/>
      <c r="H34" s="477"/>
      <c r="I34" s="477"/>
      <c r="J34" s="477"/>
    </row>
    <row r="35" spans="1:10">
      <c r="A35" s="477" t="s">
        <v>491</v>
      </c>
      <c r="B35" s="477"/>
      <c r="C35" s="477"/>
      <c r="D35" s="477"/>
      <c r="E35" s="477"/>
      <c r="F35" s="477"/>
      <c r="G35" s="477"/>
      <c r="H35" s="477"/>
      <c r="I35" s="477"/>
      <c r="J35" s="477"/>
    </row>
    <row r="36" spans="1:10">
      <c r="A36" s="477" t="s">
        <v>492</v>
      </c>
      <c r="B36" s="477"/>
      <c r="C36" s="477"/>
      <c r="D36" s="477"/>
      <c r="E36" s="477"/>
      <c r="F36" s="477"/>
      <c r="G36" s="477"/>
      <c r="H36" s="477"/>
      <c r="I36" s="477"/>
      <c r="J36" s="477"/>
    </row>
    <row r="37" spans="1:10">
      <c r="A37" s="477" t="s">
        <v>493</v>
      </c>
      <c r="B37" s="477"/>
      <c r="C37" s="477"/>
      <c r="D37" s="477"/>
      <c r="E37" s="477"/>
      <c r="F37" s="477"/>
      <c r="G37" s="477"/>
      <c r="H37" s="477"/>
      <c r="I37" s="477"/>
      <c r="J37" s="477"/>
    </row>
    <row r="38" spans="1:10">
      <c r="A38" s="477" t="s">
        <v>494</v>
      </c>
      <c r="B38" s="477"/>
      <c r="C38" s="477"/>
      <c r="D38" s="477"/>
      <c r="E38" s="477"/>
      <c r="F38" s="477"/>
      <c r="G38" s="477"/>
      <c r="H38" s="477"/>
      <c r="I38" s="477"/>
      <c r="J38" s="477"/>
    </row>
    <row r="39" spans="1:10">
      <c r="A39" s="477" t="s">
        <v>495</v>
      </c>
      <c r="B39" s="477"/>
      <c r="C39" s="477"/>
      <c r="D39" s="477"/>
      <c r="E39" s="477"/>
      <c r="F39" s="477"/>
      <c r="G39" s="477"/>
      <c r="H39" s="477"/>
      <c r="I39" s="477"/>
      <c r="J39" s="477"/>
    </row>
    <row r="40" spans="1:10">
      <c r="A40" s="477" t="s">
        <v>496</v>
      </c>
      <c r="B40" s="477"/>
      <c r="C40" s="477"/>
      <c r="D40" s="477"/>
      <c r="E40" s="477"/>
      <c r="F40" s="477"/>
      <c r="G40" s="477"/>
      <c r="H40" s="477"/>
      <c r="I40" s="477"/>
      <c r="J40" s="477"/>
    </row>
    <row r="41" spans="1:10">
      <c r="A41" s="477" t="s">
        <v>497</v>
      </c>
      <c r="B41" s="477"/>
      <c r="C41" s="477"/>
      <c r="D41" s="477"/>
      <c r="E41" s="477"/>
      <c r="F41" s="477"/>
      <c r="G41" s="477"/>
      <c r="H41" s="477"/>
      <c r="I41" s="477"/>
      <c r="J41" s="477"/>
    </row>
    <row r="42" spans="1:10">
      <c r="A42" s="477" t="s">
        <v>498</v>
      </c>
      <c r="B42" s="477"/>
      <c r="C42" s="477"/>
      <c r="D42" s="477"/>
      <c r="E42" s="477"/>
      <c r="F42" s="477"/>
      <c r="G42" s="477"/>
      <c r="H42" s="477"/>
      <c r="I42" s="477"/>
      <c r="J42" s="477"/>
    </row>
    <row r="43" spans="1:10">
      <c r="A43" s="100"/>
    </row>
    <row r="45" spans="1:10" ht="45.75" customHeight="1">
      <c r="A45" s="354" t="s">
        <v>570</v>
      </c>
      <c r="B45" s="354"/>
      <c r="C45" s="354"/>
      <c r="D45" s="354"/>
      <c r="E45" s="354"/>
      <c r="F45" s="354"/>
      <c r="G45" s="354"/>
      <c r="H45" s="354"/>
      <c r="I45" s="354"/>
      <c r="J45" s="354"/>
    </row>
    <row r="46" spans="1:10">
      <c r="A46" s="100"/>
    </row>
    <row r="47" spans="1:10">
      <c r="A47" s="100"/>
    </row>
    <row r="49" spans="1:1">
      <c r="A49" s="100"/>
    </row>
  </sheetData>
  <dataConsolidate/>
  <mergeCells count="36">
    <mergeCell ref="A21:J21"/>
    <mergeCell ref="A1:J1"/>
    <mergeCell ref="A3:J3"/>
    <mergeCell ref="A18:J18"/>
    <mergeCell ref="A19:J19"/>
    <mergeCell ref="A20:J20"/>
    <mergeCell ref="A5:J5"/>
    <mergeCell ref="A6:J6"/>
    <mergeCell ref="A7:J7"/>
    <mergeCell ref="A8:J8"/>
    <mergeCell ref="A10:J10"/>
    <mergeCell ref="A11:J11"/>
    <mergeCell ref="A12:J12"/>
    <mergeCell ref="A13:J13"/>
    <mergeCell ref="A33:J33"/>
    <mergeCell ref="A22:J22"/>
    <mergeCell ref="A23:J23"/>
    <mergeCell ref="A24:J24"/>
    <mergeCell ref="A25:J25"/>
    <mergeCell ref="A26:J26"/>
    <mergeCell ref="A27:J27"/>
    <mergeCell ref="A28:J28"/>
    <mergeCell ref="A29:J29"/>
    <mergeCell ref="A30:J30"/>
    <mergeCell ref="A31:J31"/>
    <mergeCell ref="A32:J32"/>
    <mergeCell ref="A40:J40"/>
    <mergeCell ref="A41:J41"/>
    <mergeCell ref="A42:J42"/>
    <mergeCell ref="A45:J45"/>
    <mergeCell ref="A34:J34"/>
    <mergeCell ref="A35:J35"/>
    <mergeCell ref="A36:J36"/>
    <mergeCell ref="A37:J37"/>
    <mergeCell ref="A38:J38"/>
    <mergeCell ref="A39:J39"/>
  </mergeCells>
  <printOptions horizontalCentered="1"/>
  <pageMargins left="0.70866141732283472" right="0.70866141732283472" top="0.78740157480314965" bottom="0.78740157480314965" header="0.31496062992125984" footer="0.31496062992125984"/>
  <pageSetup paperSize="9" scale="70" fitToHeight="0" orientation="portrait" r:id="rId1"/>
  <headerFooter>
    <oddHeader>&amp;L&amp;G&amp;R&amp;"-,Tučné"Město Kostelec nad Orlicí&amp;"-,Obyčejné"
Palackého náměstí 38, 517 41 Kostelec nad Orlicí
IČO 00274968</oddHeader>
    <oddFooter>&amp;C&amp;P</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9</vt:i4>
      </vt:variant>
      <vt:variant>
        <vt:lpstr>Pojmenované oblasti</vt:lpstr>
      </vt:variant>
      <vt:variant>
        <vt:i4>7</vt:i4>
      </vt:variant>
    </vt:vector>
  </HeadingPairs>
  <TitlesOfParts>
    <vt:vector size="16" baseType="lpstr">
      <vt:lpstr>Úvod stránka</vt:lpstr>
      <vt:lpstr>Příjmy</vt:lpstr>
      <vt:lpstr>Výdaje</vt:lpstr>
      <vt:lpstr>Majetek + zásoby</vt:lpstr>
      <vt:lpstr>Zúčtovací vztahy</vt:lpstr>
      <vt:lpstr>Účty a fondy</vt:lpstr>
      <vt:lpstr>Transfery</vt:lpstr>
      <vt:lpstr>Hosp. čin. + PO + zal.org.</vt:lpstr>
      <vt:lpstr> zpráva o výsl.překz. + přílohy</vt:lpstr>
      <vt:lpstr>' zpráva o výsl.překz. + přílohy'!Oblast_tisku</vt:lpstr>
      <vt:lpstr>'Hosp. čin. + PO + zal.org.'!Oblast_tisku</vt:lpstr>
      <vt:lpstr>'Majetek + zásoby'!Oblast_tisku</vt:lpstr>
      <vt:lpstr>Příjmy!Oblast_tisku</vt:lpstr>
      <vt:lpstr>Transfery!Oblast_tisku</vt:lpstr>
      <vt:lpstr>'Úvod stránka'!Oblast_tisku</vt:lpstr>
      <vt:lpstr>Výdaje!Oblast_tisku</vt:lpstr>
    </vt:vector>
  </TitlesOfParts>
  <Company>Grizli777</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Lenka</dc:creator>
  <cp:lastModifiedBy>Sedláčková Lenka Ing.</cp:lastModifiedBy>
  <cp:lastPrinted>2018-06-19T08:48:09Z</cp:lastPrinted>
  <dcterms:created xsi:type="dcterms:W3CDTF">2018-05-01T14:29:20Z</dcterms:created>
  <dcterms:modified xsi:type="dcterms:W3CDTF">2018-06-19T08:56:43Z</dcterms:modified>
</cp:coreProperties>
</file>